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 01 - Oprava koleje č. 1" sheetId="2" r:id="rId2"/>
    <sheet name="SO 02 - Oprava koleje č. 2" sheetId="3" r:id="rId3"/>
    <sheet name="SO 03 - Nástupiště a přec..." sheetId="4" r:id="rId4"/>
    <sheet name="OBJ 1 - NEOCEŇOVAT - mate..." sheetId="5" r:id="rId5"/>
    <sheet name="VON - Vedlejší a ostatní ..." sheetId="6" r:id="rId6"/>
  </sheets>
  <definedNames>
    <definedName name="_xlnm.Print_Area" localSheetId="0">'Rekapitulace zakázky'!$D$4:$AO$36,'Rekapitulace zakázky'!$C$42:$AQ$60</definedName>
    <definedName name="_xlnm.Print_Titles" localSheetId="0">'Rekapitulace zakázky'!$52:$52</definedName>
    <definedName name="_xlnm._FilterDatabase" localSheetId="1" hidden="1">'SO 01 - Oprava koleje č. 1'!$C$78:$K$189</definedName>
    <definedName name="_xlnm.Print_Area" localSheetId="1">'SO 01 - Oprava koleje č. 1'!$C$66:$K$189</definedName>
    <definedName name="_xlnm.Print_Titles" localSheetId="1">'SO 01 - Oprava koleje č. 1'!$78:$78</definedName>
    <definedName name="_xlnm._FilterDatabase" localSheetId="2" hidden="1">'SO 02 - Oprava koleje č. 2'!$C$78:$K$200</definedName>
    <definedName name="_xlnm.Print_Area" localSheetId="2">'SO 02 - Oprava koleje č. 2'!$C$66:$K$200</definedName>
    <definedName name="_xlnm.Print_Titles" localSheetId="2">'SO 02 - Oprava koleje č. 2'!$78:$78</definedName>
    <definedName name="_xlnm._FilterDatabase" localSheetId="3" hidden="1">'SO 03 - Nástupiště a přec...'!$C$78:$K$157</definedName>
    <definedName name="_xlnm.Print_Area" localSheetId="3">'SO 03 - Nástupiště a přec...'!$C$66:$K$157</definedName>
    <definedName name="_xlnm.Print_Titles" localSheetId="3">'SO 03 - Nástupiště a přec...'!$78:$78</definedName>
    <definedName name="_xlnm._FilterDatabase" localSheetId="4" hidden="1">'OBJ 1 - NEOCEŇOVAT - mate...'!$C$82:$K$110</definedName>
    <definedName name="_xlnm.Print_Area" localSheetId="4">'OBJ 1 - NEOCEŇOVAT - mate...'!$C$70:$K$110</definedName>
    <definedName name="_xlnm.Print_Titles" localSheetId="4">'OBJ 1 - NEOCEŇOVAT - mate...'!$82:$82</definedName>
    <definedName name="_xlnm._FilterDatabase" localSheetId="5" hidden="1">'VON - Vedlejší a ostatní ...'!$C$78:$K$94</definedName>
    <definedName name="_xlnm.Print_Area" localSheetId="5">'VON - Vedlejší a ostatní ...'!$C$66:$K$94</definedName>
    <definedName name="_xlnm.Print_Titles" localSheetId="5">'VON - Vedlejší a ostatní ...'!$78:$78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1"/>
  <c r="BH91"/>
  <c r="BG91"/>
  <c r="BF91"/>
  <c r="T91"/>
  <c r="R91"/>
  <c r="P91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5" r="J37"/>
  <c r="J36"/>
  <c i="1" r="AY58"/>
  <c i="5" r="J35"/>
  <c i="1" r="AX58"/>
  <c i="5" r="BI108"/>
  <c r="BH108"/>
  <c r="BG108"/>
  <c r="BF108"/>
  <c r="T108"/>
  <c r="T107"/>
  <c r="R108"/>
  <c r="R107"/>
  <c r="P108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4" r="J37"/>
  <c r="J36"/>
  <c i="1" r="AY57"/>
  <c i="4" r="J35"/>
  <c i="1" r="AX57"/>
  <c i="4"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1"/>
  <c r="BH91"/>
  <c r="BG91"/>
  <c r="BF91"/>
  <c r="T91"/>
  <c r="R91"/>
  <c r="P91"/>
  <c r="BI87"/>
  <c r="BH87"/>
  <c r="BG87"/>
  <c r="BF87"/>
  <c r="T87"/>
  <c r="R87"/>
  <c r="P87"/>
  <c r="BI85"/>
  <c r="BH85"/>
  <c r="BG85"/>
  <c r="BF85"/>
  <c r="T85"/>
  <c r="R85"/>
  <c r="P85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73"/>
  <c r="E7"/>
  <c r="E69"/>
  <c i="3" r="J37"/>
  <c r="J36"/>
  <c i="1" r="AY56"/>
  <c i="3" r="J35"/>
  <c i="1" r="AX56"/>
  <c i="3"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73"/>
  <c r="E7"/>
  <c r="E69"/>
  <c i="2" r="J37"/>
  <c r="J36"/>
  <c i="1" r="AY55"/>
  <c i="2" r="J35"/>
  <c i="1" r="AX55"/>
  <c i="2"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73"/>
  <c r="E7"/>
  <c r="E48"/>
  <c i="1" r="L50"/>
  <c r="AM50"/>
  <c r="AM49"/>
  <c r="L49"/>
  <c r="AM47"/>
  <c r="L47"/>
  <c r="L45"/>
  <c r="L44"/>
  <c i="2" r="BK143"/>
  <c r="BK122"/>
  <c r="J99"/>
  <c r="J188"/>
  <c r="J175"/>
  <c r="J163"/>
  <c r="J150"/>
  <c r="BK132"/>
  <c r="BK108"/>
  <c r="BK84"/>
  <c r="J178"/>
  <c r="J169"/>
  <c r="J157"/>
  <c r="J143"/>
  <c r="BK136"/>
  <c r="BK125"/>
  <c r="J108"/>
  <c r="BK96"/>
  <c r="BK90"/>
  <c i="3" r="J186"/>
  <c r="BK180"/>
  <c r="J169"/>
  <c r="BK155"/>
  <c r="BK130"/>
  <c r="BK96"/>
  <c r="BK83"/>
  <c r="BK187"/>
  <c r="BK151"/>
  <c r="J136"/>
  <c r="BK119"/>
  <c r="J96"/>
  <c r="BK192"/>
  <c r="J181"/>
  <c r="J155"/>
  <c r="BK102"/>
  <c r="BK199"/>
  <c r="J188"/>
  <c r="BK182"/>
  <c r="BK177"/>
  <c r="J162"/>
  <c r="J145"/>
  <c r="BK127"/>
  <c r="J102"/>
  <c r="J93"/>
  <c i="4" r="J125"/>
  <c r="J100"/>
  <c r="J146"/>
  <c r="BK137"/>
  <c r="J128"/>
  <c r="J80"/>
  <c r="BK128"/>
  <c r="J152"/>
  <c r="J131"/>
  <c r="J119"/>
  <c r="BK110"/>
  <c r="BK80"/>
  <c i="5" r="J103"/>
  <c r="BK86"/>
  <c r="J100"/>
  <c i="6" r="J85"/>
  <c r="J88"/>
  <c r="J81"/>
  <c r="J87"/>
  <c r="J84"/>
  <c r="BK81"/>
  <c i="2" r="BK129"/>
  <c r="BK105"/>
  <c r="J185"/>
  <c r="BK172"/>
  <c r="BK157"/>
  <c r="BK140"/>
  <c r="J122"/>
  <c r="J93"/>
  <c r="BK185"/>
  <c r="BK166"/>
  <c r="BK150"/>
  <c r="J140"/>
  <c r="J132"/>
  <c r="BK119"/>
  <c r="J105"/>
  <c r="BK87"/>
  <c i="1" r="AS54"/>
  <c i="3" r="BK162"/>
  <c r="J127"/>
  <c r="J119"/>
  <c r="J86"/>
  <c r="BK191"/>
  <c r="BK158"/>
  <c r="BK144"/>
  <c r="J130"/>
  <c r="J112"/>
  <c r="J199"/>
  <c r="J185"/>
  <c r="J176"/>
  <c r="J123"/>
  <c r="J90"/>
  <c r="BK196"/>
  <c r="BK184"/>
  <c r="BK179"/>
  <c r="J173"/>
  <c r="BK148"/>
  <c r="J133"/>
  <c r="BK105"/>
  <c i="4" r="J155"/>
  <c r="J110"/>
  <c r="BK152"/>
  <c r="BK138"/>
  <c r="BK129"/>
  <c r="J91"/>
  <c r="J141"/>
  <c r="J116"/>
  <c r="BK149"/>
  <c r="J134"/>
  <c r="BK122"/>
  <c r="BK100"/>
  <c r="J87"/>
  <c i="5" r="BK108"/>
  <c r="BK89"/>
  <c r="BK103"/>
  <c r="J86"/>
  <c i="6" r="J83"/>
  <c r="BK86"/>
  <c r="F35"/>
  <c i="2" r="J136"/>
  <c r="J119"/>
  <c r="BK93"/>
  <c r="BK181"/>
  <c r="BK169"/>
  <c r="J160"/>
  <c r="BK147"/>
  <c r="J126"/>
  <c r="J96"/>
  <c r="BK188"/>
  <c r="BK175"/>
  <c r="BK160"/>
  <c r="J147"/>
  <c r="J129"/>
  <c r="J116"/>
  <c r="BK99"/>
  <c r="J80"/>
  <c i="3" r="BK188"/>
  <c r="J182"/>
  <c r="BK173"/>
  <c r="J158"/>
  <c r="BK137"/>
  <c r="BK123"/>
  <c r="BK93"/>
  <c r="J192"/>
  <c r="J184"/>
  <c r="J148"/>
  <c r="J141"/>
  <c r="BK116"/>
  <c r="J83"/>
  <c r="J187"/>
  <c r="BK169"/>
  <c r="J108"/>
  <c r="BK86"/>
  <c r="BK185"/>
  <c r="BK181"/>
  <c r="J178"/>
  <c r="J152"/>
  <c r="BK136"/>
  <c r="BK108"/>
  <c i="4" r="BK146"/>
  <c r="J122"/>
  <c r="J105"/>
  <c r="J143"/>
  <c r="BK131"/>
  <c r="BK105"/>
  <c r="J149"/>
  <c r="BK87"/>
  <c r="J138"/>
  <c r="J129"/>
  <c r="J113"/>
  <c r="BK91"/>
  <c i="5" r="J92"/>
  <c r="BK100"/>
  <c r="J89"/>
  <c i="6" r="BK87"/>
  <c r="J91"/>
  <c r="BK84"/>
  <c r="J86"/>
  <c r="BK83"/>
  <c r="J80"/>
  <c i="2" r="J137"/>
  <c r="J125"/>
  <c r="J112"/>
  <c r="J90"/>
  <c r="BK178"/>
  <c r="J166"/>
  <c r="J154"/>
  <c r="J144"/>
  <c r="BK116"/>
  <c r="J102"/>
  <c r="J87"/>
  <c r="J181"/>
  <c r="J172"/>
  <c r="BK163"/>
  <c r="BK154"/>
  <c r="BK144"/>
  <c r="BK137"/>
  <c r="BK126"/>
  <c r="BK112"/>
  <c r="BK102"/>
  <c r="J84"/>
  <c r="BK80"/>
  <c i="3" r="BK183"/>
  <c r="J179"/>
  <c r="BK178"/>
  <c r="BK165"/>
  <c r="J144"/>
  <c r="BK126"/>
  <c r="J99"/>
  <c r="BK90"/>
  <c r="BK80"/>
  <c r="BK186"/>
  <c r="BK152"/>
  <c r="BK145"/>
  <c r="BK133"/>
  <c r="J126"/>
  <c r="J105"/>
  <c r="J196"/>
  <c r="J177"/>
  <c r="J137"/>
  <c r="BK112"/>
  <c r="J80"/>
  <c r="J191"/>
  <c r="J183"/>
  <c r="J180"/>
  <c r="BK176"/>
  <c r="J165"/>
  <c r="J151"/>
  <c r="BK141"/>
  <c r="J116"/>
  <c r="BK99"/>
  <c i="4" r="J130"/>
  <c r="BK113"/>
  <c r="J97"/>
  <c r="BK141"/>
  <c r="BK134"/>
  <c r="BK119"/>
  <c r="J85"/>
  <c r="BK130"/>
  <c r="BK155"/>
  <c r="BK143"/>
  <c r="J137"/>
  <c r="BK125"/>
  <c r="BK116"/>
  <c r="BK97"/>
  <c r="BK85"/>
  <c i="5" r="J97"/>
  <c r="J108"/>
  <c r="BK97"/>
  <c r="BK92"/>
  <c i="6" r="BK88"/>
  <c r="BK80"/>
  <c r="BK82"/>
  <c r="BK91"/>
  <c r="BK85"/>
  <c r="J82"/>
  <c i="2" l="1" r="R79"/>
  <c i="3" r="R79"/>
  <c i="4" r="T79"/>
  <c i="5" r="T85"/>
  <c r="R96"/>
  <c i="6" r="BK79"/>
  <c r="J79"/>
  <c r="J59"/>
  <c i="2" r="BK79"/>
  <c r="J79"/>
  <c r="J59"/>
  <c i="3" r="T79"/>
  <c i="4" r="BK79"/>
  <c r="J79"/>
  <c i="5" r="BK85"/>
  <c r="J85"/>
  <c r="J61"/>
  <c r="BK96"/>
  <c r="J96"/>
  <c r="J62"/>
  <c i="6" r="P79"/>
  <c i="1" r="AU59"/>
  <c i="2" r="T79"/>
  <c i="3" r="P79"/>
  <c i="1" r="AU56"/>
  <c i="4" r="R79"/>
  <c i="5" r="P85"/>
  <c r="P96"/>
  <c i="6" r="R79"/>
  <c i="2" r="P79"/>
  <c i="1" r="AU55"/>
  <c i="3" r="BK79"/>
  <c r="J79"/>
  <c i="4" r="P79"/>
  <c i="1" r="AU57"/>
  <c i="5" r="R85"/>
  <c r="R84"/>
  <c r="R83"/>
  <c r="T96"/>
  <c i="6" r="T79"/>
  <c i="5" r="BK107"/>
  <c r="J107"/>
  <c r="J63"/>
  <c i="6" r="F55"/>
  <c r="BE80"/>
  <c r="BE81"/>
  <c r="BE82"/>
  <c r="BE84"/>
  <c r="BE86"/>
  <c r="BE91"/>
  <c i="1" r="BB59"/>
  <c i="6" r="BE83"/>
  <c r="BE87"/>
  <c r="E48"/>
  <c r="J52"/>
  <c r="BE85"/>
  <c r="BE88"/>
  <c i="4" r="J59"/>
  <c i="5" r="E48"/>
  <c r="J52"/>
  <c r="F55"/>
  <c r="BE86"/>
  <c r="BE89"/>
  <c r="BE92"/>
  <c r="BE100"/>
  <c r="BE97"/>
  <c r="BE108"/>
  <c r="BE103"/>
  <c i="3" r="J59"/>
  <c i="4" r="E48"/>
  <c r="J52"/>
  <c r="F76"/>
  <c r="BE80"/>
  <c r="BE91"/>
  <c r="BE97"/>
  <c r="BE105"/>
  <c r="BE119"/>
  <c r="BE122"/>
  <c r="BE128"/>
  <c r="BE130"/>
  <c r="BE131"/>
  <c r="BE138"/>
  <c r="BE155"/>
  <c r="BE129"/>
  <c r="BE143"/>
  <c r="BE110"/>
  <c r="BE113"/>
  <c r="BE85"/>
  <c r="BE87"/>
  <c r="BE100"/>
  <c r="BE116"/>
  <c r="BE125"/>
  <c r="BE134"/>
  <c r="BE137"/>
  <c r="BE141"/>
  <c r="BE146"/>
  <c r="BE149"/>
  <c r="BE152"/>
  <c i="3" r="E48"/>
  <c r="BE83"/>
  <c r="BE90"/>
  <c r="BE102"/>
  <c r="BE105"/>
  <c r="BE116"/>
  <c r="BE119"/>
  <c r="BE137"/>
  <c r="BE155"/>
  <c r="BE165"/>
  <c r="BE173"/>
  <c r="BE177"/>
  <c r="BE185"/>
  <c r="BE186"/>
  <c r="BE187"/>
  <c r="BE192"/>
  <c r="BE93"/>
  <c r="BE126"/>
  <c r="BE130"/>
  <c r="BE136"/>
  <c r="BE144"/>
  <c r="BE145"/>
  <c r="BE151"/>
  <c r="BE152"/>
  <c r="BE158"/>
  <c r="BE178"/>
  <c r="BE179"/>
  <c r="BE182"/>
  <c r="BE188"/>
  <c r="BE191"/>
  <c r="BE199"/>
  <c r="J52"/>
  <c r="F76"/>
  <c r="BE80"/>
  <c r="BE86"/>
  <c r="BE96"/>
  <c r="BE99"/>
  <c r="BE123"/>
  <c r="BE127"/>
  <c r="BE162"/>
  <c r="BE169"/>
  <c r="BE180"/>
  <c r="BE183"/>
  <c r="BE196"/>
  <c r="BE108"/>
  <c r="BE112"/>
  <c r="BE133"/>
  <c r="BE141"/>
  <c r="BE148"/>
  <c r="BE176"/>
  <c r="BE181"/>
  <c r="BE184"/>
  <c i="2" r="J52"/>
  <c r="E69"/>
  <c r="BE84"/>
  <c r="BE90"/>
  <c r="BE93"/>
  <c r="BE105"/>
  <c r="BE166"/>
  <c r="BE87"/>
  <c r="BE99"/>
  <c r="BE108"/>
  <c r="BE119"/>
  <c r="BE122"/>
  <c r="BE126"/>
  <c r="BE129"/>
  <c r="BE137"/>
  <c r="BE140"/>
  <c r="BE143"/>
  <c r="BE154"/>
  <c r="BE160"/>
  <c r="BE163"/>
  <c r="BE169"/>
  <c r="BE175"/>
  <c r="BE178"/>
  <c r="BE185"/>
  <c r="BE188"/>
  <c r="F76"/>
  <c r="BE96"/>
  <c r="BE102"/>
  <c r="BE132"/>
  <c r="BE136"/>
  <c r="BE144"/>
  <c r="BE150"/>
  <c r="BE157"/>
  <c r="BE172"/>
  <c r="BE181"/>
  <c r="BE80"/>
  <c r="BE112"/>
  <c r="BE116"/>
  <c r="BE125"/>
  <c r="BE147"/>
  <c i="4" r="J30"/>
  <c i="2" r="J34"/>
  <c i="1" r="AW55"/>
  <c i="3" r="J34"/>
  <c i="1" r="AW56"/>
  <c i="3" r="F37"/>
  <c i="1" r="BD56"/>
  <c i="5" r="F35"/>
  <c i="1" r="BB58"/>
  <c i="5" r="F37"/>
  <c i="1" r="BD58"/>
  <c i="6" r="F34"/>
  <c i="1" r="BA59"/>
  <c i="3" r="J30"/>
  <c i="2" r="F34"/>
  <c i="1" r="BA55"/>
  <c i="2" r="F36"/>
  <c i="1" r="BC55"/>
  <c i="4" r="J34"/>
  <c i="1" r="AW57"/>
  <c i="4" r="F36"/>
  <c i="1" r="BC57"/>
  <c i="5" r="F34"/>
  <c i="1" r="BA58"/>
  <c i="6" r="F36"/>
  <c i="1" r="BC59"/>
  <c i="2" r="F37"/>
  <c i="1" r="BD55"/>
  <c i="3" r="F34"/>
  <c i="1" r="BA56"/>
  <c i="2" r="J30"/>
  <c i="3" r="F35"/>
  <c i="1" r="BB56"/>
  <c i="4" r="F37"/>
  <c i="1" r="BD57"/>
  <c i="5" r="F36"/>
  <c i="1" r="BC58"/>
  <c i="6" r="F37"/>
  <c i="1" r="BD59"/>
  <c i="2" r="F35"/>
  <c i="1" r="BB55"/>
  <c i="3" r="F36"/>
  <c i="1" r="BC56"/>
  <c i="4" r="F34"/>
  <c i="1" r="BA57"/>
  <c i="4" r="F35"/>
  <c i="1" r="BB57"/>
  <c i="5" r="J34"/>
  <c i="1" r="AW58"/>
  <c i="6" r="J34"/>
  <c i="1" r="AW59"/>
  <c i="5" l="1" r="P84"/>
  <c r="P83"/>
  <c i="1" r="AU58"/>
  <c i="5" r="T84"/>
  <c r="T83"/>
  <c i="1" r="AG56"/>
  <c r="AG57"/>
  <c i="5" r="BK84"/>
  <c r="J84"/>
  <c r="J60"/>
  <c i="1" r="AG55"/>
  <c r="AU54"/>
  <c i="2" r="J33"/>
  <c i="1" r="AV55"/>
  <c r="AT55"/>
  <c r="AN55"/>
  <c i="3" r="J33"/>
  <c i="1" r="AV56"/>
  <c r="AT56"/>
  <c r="AN56"/>
  <c i="5" r="J33"/>
  <c i="1" r="AV58"/>
  <c r="AT58"/>
  <c i="6" r="J33"/>
  <c i="1" r="AV59"/>
  <c r="AT59"/>
  <c r="BD54"/>
  <c r="W33"/>
  <c i="6" r="J30"/>
  <c i="1" r="AG59"/>
  <c i="2" r="F33"/>
  <c i="1" r="AZ55"/>
  <c i="4" r="J33"/>
  <c i="1" r="AV57"/>
  <c r="AT57"/>
  <c r="AN57"/>
  <c i="3" r="F33"/>
  <c i="1" r="AZ56"/>
  <c i="5" r="F33"/>
  <c i="1" r="AZ58"/>
  <c r="BB54"/>
  <c r="AX54"/>
  <c r="BA54"/>
  <c r="W30"/>
  <c i="4" r="F33"/>
  <c i="1" r="AZ57"/>
  <c i="6" r="F33"/>
  <c i="1" r="AZ59"/>
  <c r="BC54"/>
  <c r="AY54"/>
  <c i="5" l="1" r="BK83"/>
  <c r="J83"/>
  <c r="J59"/>
  <c i="6" r="J39"/>
  <c i="4" r="J39"/>
  <c i="3" r="J39"/>
  <c i="2" r="J39"/>
  <c i="1" r="AN59"/>
  <c r="AW54"/>
  <c r="AK30"/>
  <c r="W31"/>
  <c r="W32"/>
  <c r="AZ54"/>
  <c r="AV54"/>
  <c r="AK29"/>
  <c i="5" l="1" r="J30"/>
  <c i="1" r="AG58"/>
  <c r="AG54"/>
  <c r="AK26"/>
  <c r="AK35"/>
  <c r="W29"/>
  <c r="AT54"/>
  <c r="AN54"/>
  <c i="5" l="1" r="J39"/>
  <c i="1" r="AN58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<sst xmlns="http://schemas.openxmlformats.org/spreadsheetml/2006/main">
  <si>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</si>
  <si>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</si>
  <si>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</si>
  <si>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</si>
  <si>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</si>
  <si>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{c43fb176-c0ba-434d-8696-1fe72fb5b3f9}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</si>
  <si>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</si>
  <si>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</si>
  <si>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</si>
  <si>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</si>
  <si>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</si>
  <si>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</si>
  <si>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</si>
  <si>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</si>
  <si>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2022_9_26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</si>
  <si>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</si>
  <si>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</si>
  <si>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staničních kolejí v žst. Lázně Bělohrad</t>
  </si>
  <si>
    <t>KSO:</t>
  </si>
  <si>
    <t/>
  </si>
  <si>
    <t>CC-CZ:</t>
  </si>
  <si>
    <t>Místo:</t>
  </si>
  <si>
    <t>žst. Lázně Bělohrad</t>
  </si>
  <si>
    <t>Datum:</t>
  </si>
  <si>
    <t>26. 9. 2022</t>
  </si>
  <si>
    <t>Zadavatel:</t>
  </si>
  <si>
    <t>IČ:</t>
  </si>
  <si>
    <t>Správa železnic, s.o.</t>
  </si>
  <si>
    <t>DIČ:</t>
  </si>
  <si>
    <t>Uchazeč:</t>
  </si>
  <si>
    <t>Vyplň údaj</t>
  </si>
  <si>
    <t>Projektant:</t>
  </si>
  <si>
    <t>bez PD</t>
  </si>
  <si>
    <t>True</t>
  </si>
  <si>
    <t>0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</si>
  <si>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</si>
  <si>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</si>
  <si>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</si>
  <si>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</si>
  <si>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</si>
  <si>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</si>
  <si>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</si>
  <si>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</si>
  <si>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</si>
  <si>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</si>
  <si>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</si>
  <si>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</si>
  <si>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</si>
  <si>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</si>
  <si>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</si>
  <si>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</si>
  <si>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</si>
  <si>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</si>
  <si>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</si>
  <si>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</si>
  <si>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</si>
  <si>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</si>
  <si>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</si>
  <si>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</si>
  <si>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</si>
  <si>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</si>
  <si>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</si>
  <si>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</si>
  <si>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</si>
  <si>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</si>
  <si>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</si>
  <si>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</si>
  <si>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</si>
  <si>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</si>
  <si>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</si>
  <si>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</si>
  <si>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</si>
  <si>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</si>
  <si>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</si>
  <si>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</si>
  <si>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</si>
  <si>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SO 01</t>
  </si>
  <si>
    <t>Oprava koleje č. 1</t>
  </si>
  <si>
    <t>STA</t>
  </si>
  <si>
    <t>1</t>
  </si>
  <si>
    <t>{2f3df923-ba79-43b4-a876-afd137f1ae9b}</t>
  </si>
  <si>
    <t>2</t>
  </si>
  <si>
    <t>SO 02</t>
  </si>
  <si>
    <t>Oprava koleje č. 2</t>
  </si>
  <si>
    <t>{ceded03a-dae8-4e1b-99d6-13c458d3c25e}</t>
  </si>
  <si>
    <t>SO 03</t>
  </si>
  <si>
    <t>Nástupiště a přechody</t>
  </si>
  <si>
    <t>{7acf473a-6891-4c25-b251-ee6934a38162}</t>
  </si>
  <si>
    <t>OBJ 1</t>
  </si>
  <si>
    <t>NEOCEŇOVAT - materiál objednatele nedodávaný na místo stavby</t>
  </si>
  <si>
    <t>{04441e94-d019-49f7-93ad-12ee599f726d}</t>
  </si>
  <si>
    <t>VON</t>
  </si>
  <si>
    <t>Vedlejší a ostatní náklady</t>
  </si>
  <si>
    <t>{a32df5eb-dc58-401a-b94e-8c0db8191ac2}</t>
  </si>
  <si>
    <t>KRYCÍ LIST SOUPISU PRACÍ</t>
  </si>
  <si>
    <t>Objekt:</t>
  </si>
  <si>
    <t>SO 01 - Oprava koleje č. 1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</si>
  <si>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</si>
  <si>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</si>
  <si>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</si>
  <si>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</si>
  <si>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</si>
  <si>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</si>
  <si>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</si>
  <si>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</si>
  <si>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</si>
  <si>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</si>
  <si>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</si>
  <si>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</si>
  <si>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</si>
  <si>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</si>
  <si>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</si>
  <si>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</si>
  <si>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</si>
  <si>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</si>
  <si>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5914120010</t>
  </si>
  <si>
    <t>Demontáž nástupiště úrovňového sypaného v celé šíři</t>
  </si>
  <si>
    <t>m</t>
  </si>
  <si>
    <t>Sborník UOŽI 01 2022</t>
  </si>
  <si>
    <t>4</t>
  </si>
  <si>
    <t>ROZPOCET</t>
  </si>
  <si>
    <t>VV</t>
  </si>
  <si>
    <t xml:space="preserve">sypané nástupiště u k.č. 1  - 117 m</t>
  </si>
  <si>
    <t>117</t>
  </si>
  <si>
    <t>Součet</t>
  </si>
  <si>
    <t>5907050120</t>
  </si>
  <si>
    <t>Dělení kolejnic kyslíkem soustavy S49 nebo T</t>
  </si>
  <si>
    <t>kus</t>
  </si>
  <si>
    <t>38"ZAOKR.NAHORU(448/25;1)*2+2=38 ks</t>
  </si>
  <si>
    <t>3</t>
  </si>
  <si>
    <t>5906140155</t>
  </si>
  <si>
    <t>Demontáž kolejového roštu koleje v ose koleje pražce betonové tvar S49, T, 49E1</t>
  </si>
  <si>
    <t>km</t>
  </si>
  <si>
    <t>6</t>
  </si>
  <si>
    <t>0,497-0,024-0,025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</si>
  <si>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</si>
  <si>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</si>
  <si>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t</t>
  </si>
  <si>
    <t>8</t>
  </si>
  <si>
    <t>0,448*1000*0,543</t>
  </si>
  <si>
    <t>5</t>
  </si>
  <si>
    <t>5999005010</t>
  </si>
  <si>
    <t>Třídění spojovacích a upevňovacích součástí</t>
  </si>
  <si>
    <t>10</t>
  </si>
  <si>
    <t>18,387"ZAOKR.NAHORU(448*1,52;1)*0,027=18,387 t</t>
  </si>
  <si>
    <t>5999005020</t>
  </si>
  <si>
    <t>Třídění pražců a kolejnicových podpor</t>
  </si>
  <si>
    <t>12</t>
  </si>
  <si>
    <t>180,465"ZAOKR.NAHORU(448*1,52;1)*0,265=180,465 t</t>
  </si>
  <si>
    <t>7</t>
  </si>
  <si>
    <t>5999005030</t>
  </si>
  <si>
    <t>Třídění kolejnic</t>
  </si>
  <si>
    <t>14</t>
  </si>
  <si>
    <t>0,448*1000*2*0,0497</t>
  </si>
  <si>
    <t>5905050055</t>
  </si>
  <si>
    <t>Souvislá výměna KL se snesením KR koleje pražce betonové</t>
  </si>
  <si>
    <t>16</t>
  </si>
  <si>
    <t>0,448</t>
  </si>
  <si>
    <t>9</t>
  </si>
  <si>
    <t>5905020020</t>
  </si>
  <si>
    <t>Oprava stezky strojně s odstraněním drnu a nánosu přes 10 cm do 20 cm</t>
  </si>
  <si>
    <t>m2</t>
  </si>
  <si>
    <t>18</t>
  </si>
  <si>
    <t>(448-145-117)*2*1,35</t>
  </si>
  <si>
    <t>5906130335</t>
  </si>
  <si>
    <t>Montáž kolejového roštu v ose koleje pražce betonové vystrojené tvar R65</t>
  </si>
  <si>
    <t>22</t>
  </si>
  <si>
    <t>včetně přechodových kolejnic</t>
  </si>
  <si>
    <t>11</t>
  </si>
  <si>
    <t>5907015016</t>
  </si>
  <si>
    <t>Ojedinělá výměna kolejnic stávající upevnění tvar S49, T, 49E1</t>
  </si>
  <si>
    <t>24</t>
  </si>
  <si>
    <t>4*5</t>
  </si>
  <si>
    <t>část přechodových kolejnic - S49</t>
  </si>
  <si>
    <t>5905025110</t>
  </si>
  <si>
    <t>Doplnění stezky štěrkodrtí souvislé</t>
  </si>
  <si>
    <t>m3</t>
  </si>
  <si>
    <t>28</t>
  </si>
  <si>
    <t>(448-90-3,5)*1,3*0,05</t>
  </si>
  <si>
    <t>13</t>
  </si>
  <si>
    <t>5910020030</t>
  </si>
  <si>
    <t>Svařování kolejnic termitem plný předehřev standardní spára svar sériový tv. S49</t>
  </si>
  <si>
    <t>svar</t>
  </si>
  <si>
    <t>30</t>
  </si>
  <si>
    <t xml:space="preserve">4"přechodové kolejnice S49/R65,   4 svary</t>
  </si>
  <si>
    <t>5910020020</t>
  </si>
  <si>
    <t>Svařování kolejnic termitem plný předehřev standardní spára svar sériový tv. R65</t>
  </si>
  <si>
    <t>32</t>
  </si>
  <si>
    <t>40"ZAOKR.NAHORU(448/23,8;1)*2+2</t>
  </si>
  <si>
    <t>5910035020</t>
  </si>
  <si>
    <t>Dosažení dovolené upínací teploty v BK prodloužením kolejnicového pásu v koleji tv. R65</t>
  </si>
  <si>
    <t>34</t>
  </si>
  <si>
    <t>5910040310</t>
  </si>
  <si>
    <t>Umožnění volné dilatace kolejnice demontáž upevňovadel s osazením kluzných podložek rozdělení pražců "c"</t>
  </si>
  <si>
    <t>36</t>
  </si>
  <si>
    <t>497*2</t>
  </si>
  <si>
    <t>17</t>
  </si>
  <si>
    <t>5910040410</t>
  </si>
  <si>
    <t>Umožnění volné dilatace kolejnice montáž upevňovadel s odstraněním kluzných podložek rozdělení pražců "c"</t>
  </si>
  <si>
    <t>38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</si>
  <si>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</si>
  <si>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</si>
  <si>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42</t>
  </si>
  <si>
    <t>Odvoz na skládku</t>
  </si>
  <si>
    <t>117*0,81*1,5+0,448*1000*3,4*0,35*1,808+502,2*0,15*1,5</t>
  </si>
  <si>
    <t>19</t>
  </si>
  <si>
    <t>9909000100</t>
  </si>
  <si>
    <t>Poplatek za uložení suti nebo hmot na oficiální skládku</t>
  </si>
  <si>
    <t>44</t>
  </si>
  <si>
    <t>20</t>
  </si>
  <si>
    <t>9902900100</t>
  </si>
  <si>
    <t>Naložení sypanin, drobného kusového materiálu, suti</t>
  </si>
  <si>
    <t>46</t>
  </si>
  <si>
    <t>448*1,52*2*(0,000163+0,00009)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</si>
  <si>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</si>
  <si>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</si>
  <si>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48</t>
  </si>
  <si>
    <t>1"448*1,52*2*(0,000163+0,00009)=0,345 t</t>
  </si>
  <si>
    <t>9909000400</t>
  </si>
  <si>
    <t>Poplatek za likvidaci plastových součástí</t>
  </si>
  <si>
    <t>50</t>
  </si>
  <si>
    <t>23</t>
  </si>
  <si>
    <t>M</t>
  </si>
  <si>
    <t>5955101000</t>
  </si>
  <si>
    <t>Kamenivo drcené štěrk frakce 31,5/63 třídy BI</t>
  </si>
  <si>
    <t>256</t>
  </si>
  <si>
    <t>64</t>
  </si>
  <si>
    <t>52</t>
  </si>
  <si>
    <t>533,12*2,035</t>
  </si>
  <si>
    <t>5955101025</t>
  </si>
  <si>
    <t>Kamenivo drcené drť frakce 4/8</t>
  </si>
  <si>
    <t>54</t>
  </si>
  <si>
    <t>23,043*1,85</t>
  </si>
  <si>
    <t>25</t>
  </si>
  <si>
    <t>56</t>
  </si>
  <si>
    <t>přeprava štěrku a drti z lomu Košťálov</t>
  </si>
  <si>
    <t>1084,899+42,630</t>
  </si>
  <si>
    <t>27</t>
  </si>
  <si>
    <t>5958158020</t>
  </si>
  <si>
    <t>Podložka pryžová pod patu kolejnice R65 183/151/6</t>
  </si>
  <si>
    <t>60</t>
  </si>
  <si>
    <t>1344"ZAOKR.NAHORU(448/0,667;1)*2=1344 ks</t>
  </si>
  <si>
    <t>5957113005</t>
  </si>
  <si>
    <t>Kolejnice přechodové tv. R65/49E1 levá</t>
  </si>
  <si>
    <t>62</t>
  </si>
  <si>
    <t>20"na začátku na konci koleje 2*10= 20 m</t>
  </si>
  <si>
    <t>29</t>
  </si>
  <si>
    <t>5957113010</t>
  </si>
  <si>
    <t>Kolejnice přechodové tv. R65/49E1 pravá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</si>
  <si>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</si>
  <si>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</si>
  <si>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66</t>
  </si>
  <si>
    <t>2688*0,0012+1344*0,000193+20*0,05485+20*0,05485</t>
  </si>
  <si>
    <t>31</t>
  </si>
  <si>
    <t>7592007070</t>
  </si>
  <si>
    <t>Demontáž počítacího bodu počítače náprav PZN 1</t>
  </si>
  <si>
    <t>68</t>
  </si>
  <si>
    <t>7592005070</t>
  </si>
  <si>
    <t>Montáž počítacího bodu počítače náprav PZN 1</t>
  </si>
  <si>
    <t>70</t>
  </si>
  <si>
    <t>33</t>
  </si>
  <si>
    <t>Kalkulace</t>
  </si>
  <si>
    <t>Demontáž stojanu na kolejnicové zarážky</t>
  </si>
  <si>
    <t>72</t>
  </si>
  <si>
    <t>9902900200</t>
  </si>
  <si>
    <t>Naložení objemnějšího kusového materiálu, vybouraných hmot</t>
  </si>
  <si>
    <t>74</t>
  </si>
  <si>
    <t>2*460*0,06498</t>
  </si>
  <si>
    <t>35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</si>
  <si>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</si>
  <si>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</si>
  <si>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76</t>
  </si>
  <si>
    <t>59,782"přeprava kolejnic R65 z žst. Sadová</t>
  </si>
  <si>
    <t>78</t>
  </si>
  <si>
    <t>672*(0,270+0,025)</t>
  </si>
  <si>
    <t>2688*0,00111 "naložení kompletů Skl 24 v HK</t>
  </si>
  <si>
    <t>37</t>
  </si>
  <si>
    <t>80</t>
  </si>
  <si>
    <t>198,240"přeprava 672 ks betonových pražců SB 8 z žst. Sadová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</si>
  <si>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</si>
  <si>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</si>
  <si>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512</t>
  </si>
  <si>
    <t>-449843904</t>
  </si>
  <si>
    <t>2688*0,00111 "přeprava kompletů z HK</t>
  </si>
  <si>
    <t>SO 02 - Oprava koleje č. 2</t>
  </si>
  <si>
    <t xml:space="preserve">85"sypané nástupiště u k.č. 2 </t>
  </si>
  <si>
    <t>50"ZAOKR.NAHORU(425/25;1)*2+2+14=50 ks</t>
  </si>
  <si>
    <t>5906140035</t>
  </si>
  <si>
    <t>Demontáž kolejového roštu koleje v ose koleje pražce dřevěné tvar S49, T, 49E1</t>
  </si>
  <si>
    <t xml:space="preserve">0,451"k.č. 2;  0,476-0,025=0,451 km</t>
  </si>
  <si>
    <t xml:space="preserve">0,035"k.č. 4;  0,035 km</t>
  </si>
  <si>
    <t>5999010010</t>
  </si>
  <si>
    <t>Vyjmutí a snesení konstrukcí nebo dílů hmotnosti do 10 t</t>
  </si>
  <si>
    <t xml:space="preserve">17,6"v.č. 6 </t>
  </si>
  <si>
    <t>152,708"0,486*1000*0,278+17,6=152,708 t</t>
  </si>
  <si>
    <t>19,953"ZAOKR.NAHORU(486*1,52;1)*0,027=19,953 t</t>
  </si>
  <si>
    <t>0,486*1000*2*0,0499</t>
  </si>
  <si>
    <t>0,476-0,025+0,034</t>
  </si>
  <si>
    <t>(425-190-85)*2*1,35</t>
  </si>
  <si>
    <t>26</t>
  </si>
  <si>
    <t xml:space="preserve"> 4*5</t>
  </si>
  <si>
    <t>(425-90-3,5)*1,3*0,05</t>
  </si>
  <si>
    <t xml:space="preserve">4"přechodové kolejnice S49/R65, </t>
  </si>
  <si>
    <t xml:space="preserve">2"k.č. 4;  přivaření zarážedla; </t>
  </si>
  <si>
    <t>44"ZAOKR.NAHORU(425/23,8;1)*2+2=44 svarů</t>
  </si>
  <si>
    <t>510*2</t>
  </si>
  <si>
    <t>40</t>
  </si>
  <si>
    <t>85*0,81*1,5+0,485*1000*3,4*0,35*1,808+405*0,15*1,5</t>
  </si>
  <si>
    <t>66,510"ZAOKR.NAHORU(486*1,52;1)*0,09=66,510 t</t>
  </si>
  <si>
    <t>naložení dřev. pražců</t>
  </si>
  <si>
    <t>9909000300</t>
  </si>
  <si>
    <t>Poplatek za likvidaci dřevěných kolejnicových podpor</t>
  </si>
  <si>
    <t>486*1,52*2*(0,000163+0,00009)</t>
  </si>
  <si>
    <t>58</t>
  </si>
  <si>
    <t>577,15*2,035</t>
  </si>
  <si>
    <t>21,548*1,85</t>
  </si>
  <si>
    <t>1174,5+39,864</t>
  </si>
  <si>
    <t>1456"ZAOKR.NAHORU(485/0,667;1)*2</t>
  </si>
  <si>
    <t>na začátku na konci koleje</t>
  </si>
  <si>
    <t>2*10</t>
  </si>
  <si>
    <t>2912*0,0012+1456*0,000193+20*0,05485+20*0,05485</t>
  </si>
  <si>
    <t>7590917012</t>
  </si>
  <si>
    <t>Demontáž výkolejky bez návěstního tělesa se zámkem kontrolním</t>
  </si>
  <si>
    <t>5914150020</t>
  </si>
  <si>
    <t>Montáž zarážedla kolejnicového</t>
  </si>
  <si>
    <t>82</t>
  </si>
  <si>
    <t>5912035020</t>
  </si>
  <si>
    <t>Montáž návěstidla označníku - Posun zakázán</t>
  </si>
  <si>
    <t>84</t>
  </si>
  <si>
    <t>39</t>
  </si>
  <si>
    <t>5964175005</t>
  </si>
  <si>
    <t>Zarážedlo kolejové tvaru S49</t>
  </si>
  <si>
    <t>86</t>
  </si>
  <si>
    <t>R1</t>
  </si>
  <si>
    <t>Nárazník železniční</t>
  </si>
  <si>
    <t>88</t>
  </si>
  <si>
    <t>41</t>
  </si>
  <si>
    <t>5956101005</t>
  </si>
  <si>
    <t>Pražec dřevěný příčný nevystrojený dub 2600x260x150 mm</t>
  </si>
  <si>
    <t>90</t>
  </si>
  <si>
    <t>5962101035</t>
  </si>
  <si>
    <t>Návěstidlo reflexní posun zakázán</t>
  </si>
  <si>
    <t>92</t>
  </si>
  <si>
    <t>43</t>
  </si>
  <si>
    <t>5958134075</t>
  </si>
  <si>
    <t>Součásti upevňovací vrtule R1(145)</t>
  </si>
  <si>
    <t>94</t>
  </si>
  <si>
    <t>5958134040</t>
  </si>
  <si>
    <t>Součásti upevňovací kroužek pružný dvojitý Fe 6</t>
  </si>
  <si>
    <t>96</t>
  </si>
  <si>
    <t>45</t>
  </si>
  <si>
    <t>98</t>
  </si>
  <si>
    <t>100</t>
  </si>
  <si>
    <t>2*500*0,06498"naložení kolenic Sadová</t>
  </si>
  <si>
    <t>47</t>
  </si>
  <si>
    <t>102</t>
  </si>
  <si>
    <t>104</t>
  </si>
  <si>
    <t>728*(0,270+0,025)"naložení pražců Sadová</t>
  </si>
  <si>
    <t>2912*0,00111"naložení kompletů Skl24 z HK</t>
  </si>
  <si>
    <t>49</t>
  </si>
  <si>
    <t>106</t>
  </si>
  <si>
    <t>728*(0,270+0,025)"přeprava 638 ks betonových pražců SB 8 z žst. Sadová</t>
  </si>
  <si>
    <t>-1668518396</t>
  </si>
  <si>
    <t>2912*0,00111"doprava kompletů Skl24 z HK</t>
  </si>
  <si>
    <t>SO 03 - Nástupiště a přechody</t>
  </si>
  <si>
    <t>5914120040</t>
  </si>
  <si>
    <t>Demontáž nástupiště úrovňového Tischer oboustranného včetně podložek</t>
  </si>
  <si>
    <t xml:space="preserve">nástupiště u k.č. 1;  31+114=145 m</t>
  </si>
  <si>
    <t xml:space="preserve">nástupiště u k.č. 2;  63+127=190 m</t>
  </si>
  <si>
    <t>145+190</t>
  </si>
  <si>
    <t>114*0,094+190*0,125</t>
  </si>
  <si>
    <t>9909000500</t>
  </si>
  <si>
    <t>Poplatek uložení odpadu betonových prefabrikátů</t>
  </si>
  <si>
    <t>uložení vyzískaných betonových prefabrikátů na skládku Lodín</t>
  </si>
  <si>
    <t>5914130060</t>
  </si>
  <si>
    <t>Montáž nástupiště úrovňového Sudop K (KD,KS) 145Z</t>
  </si>
  <si>
    <t xml:space="preserve">nástupiště SUDOP (U 65+Tischer z obou stran) u k.č. 1;  93 m (včetně rampy dl. 3 m)</t>
  </si>
  <si>
    <t xml:space="preserve">nástupiště SUDOP (U 65+Tischer z jedné strany, Tischer z druhé strany) u k.č. 2;  93 m (včetně rampy dl. 3 m)</t>
  </si>
  <si>
    <t>U 65 a Tischer z výzisku demontovaných nástupišť, konzolové desky užité z žst. Choceň</t>
  </si>
  <si>
    <t>93+93</t>
  </si>
  <si>
    <t>5914110180</t>
  </si>
  <si>
    <t>Oprava nástupiště z prefabrikátů schodu</t>
  </si>
  <si>
    <t>2*3"zřízení ukončení nástupiště schůdky z prefabrikátu Tischer;</t>
  </si>
  <si>
    <t>5964161000</t>
  </si>
  <si>
    <t>Beton lehce zhutnitelný C 12/15;X0 F5 2 080 2 517</t>
  </si>
  <si>
    <t>k.č. 1; podkladní beton pod U 65 na obou stranách</t>
  </si>
  <si>
    <t>k.č. 2; podkladní beton pod U 65 a Tischer</t>
  </si>
  <si>
    <t>2*93*0,5*0,5*0,1+93*0,5*0,5*0,1+93*0,5*0,1</t>
  </si>
  <si>
    <t>5964161020</t>
  </si>
  <si>
    <t>Beton lehce zhutnitelný C 25/30;X0 F5 2 395 2 898</t>
  </si>
  <si>
    <t>k.č. 1; cementová malta pod Tischer a K 145Z</t>
  </si>
  <si>
    <t>k.č. 2; cementová malta pod Tischer a K 145Z</t>
  </si>
  <si>
    <t>2*93*0,3*0,3*0,05+2*93*0,3*0,05+93*0,3*0,3*0,05+2*93*0,3*0,05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</si>
  <si>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</si>
  <si>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</si>
  <si>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11,625*2,2+6,836*2,4 "dovoz betonu, předp. Lukavec</t>
  </si>
  <si>
    <t>5913070020</t>
  </si>
  <si>
    <t>Demontáž betonové přejezdové konstrukce část vnitřní</t>
  </si>
  <si>
    <t xml:space="preserve">2,5+1,5+2,5"přes k.č. 3 a 1; </t>
  </si>
  <si>
    <t>5913075020</t>
  </si>
  <si>
    <t>Montáž betonové přejezdové konstrukce část vnitřní</t>
  </si>
  <si>
    <t>3+3"přes k.č. 3 a 1; - stávající betonové panely</t>
  </si>
  <si>
    <t>5913075010</t>
  </si>
  <si>
    <t>Montáž betonové přejezdové konstrukce část vnější a vnitřní bez závěrných zídek</t>
  </si>
  <si>
    <t xml:space="preserve">3,5+3,5"přes k.č. 3 a 1;  - betonové panely ŽPSV</t>
  </si>
  <si>
    <t>5913285210</t>
  </si>
  <si>
    <t>Montáž dílů komunikace obrubníku uložení v betonu</t>
  </si>
  <si>
    <t xml:space="preserve">8"mezi k.č. 3-1 a 1-2;  2*2*2</t>
  </si>
  <si>
    <t>5913285035</t>
  </si>
  <si>
    <t>Montáž dílů komunikace ze zámkové dlažby uložení v podsypu</t>
  </si>
  <si>
    <t>2*3,5*1,65"mezi k.č. 3-1 a 1-2;</t>
  </si>
  <si>
    <t>5963107015</t>
  </si>
  <si>
    <t>Přejezd zádlažbový prefabrikát pro zádlažbu kolejí LP-A</t>
  </si>
  <si>
    <t>5963107020</t>
  </si>
  <si>
    <t>Přejezd zádlažbový prefabrikát pro zádlažbu kolejí LP-B</t>
  </si>
  <si>
    <t>5963107025</t>
  </si>
  <si>
    <t>Přejezd zádlažbový náběhový klín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</si>
  <si>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</si>
  <si>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</si>
  <si>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4*0,795+8*0,512+4*0,02"přeprava panelů z ŽPSV Doloplazy"</t>
  </si>
  <si>
    <t>5964151005</t>
  </si>
  <si>
    <t>Dlažba zámková hladká kostka</t>
  </si>
  <si>
    <t>12"dle ZD</t>
  </si>
  <si>
    <t>5964159005</t>
  </si>
  <si>
    <t>Obrubník chodníkový</t>
  </si>
  <si>
    <t>5964161005</t>
  </si>
  <si>
    <t>Beton lehce zhutnitelný C 16/20;X0 F5 2 200 2 662</t>
  </si>
  <si>
    <t>8*0,4*0,2</t>
  </si>
  <si>
    <t>-1566731689</t>
  </si>
  <si>
    <t>0,64*2,4"dovoz betonu předpoklad Lukavec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</si>
  <si>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</si>
  <si>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</si>
  <si>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12*0,121+8*0,059"dovoz dlažby a obrubníků</t>
  </si>
  <si>
    <t>11,55*0,05*1,85</t>
  </si>
  <si>
    <t>1,068"přeprava drti z lomu Košťálov</t>
  </si>
  <si>
    <t>2*93*0,32"naložení desek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</si>
  <si>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</si>
  <si>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0,32*186"přeprava 186 ks konzolových desek KD 145Z z žst. Choceň</t>
  </si>
  <si>
    <t>OBJ 1 - NEOCEŇOVAT - materiál objednatele nedodávaný na místo stavby</t>
  </si>
  <si>
    <t>HSV - HSV</t>
  </si>
  <si>
    <t xml:space="preserve">    S1 - SO 01 Kolej č. 1</t>
  </si>
  <si>
    <t xml:space="preserve">    S2 - SO 02 Kolej č. 2</t>
  </si>
  <si>
    <t xml:space="preserve">    S3 - SO 03 Nástupiště a přechody</t>
  </si>
  <si>
    <t>HSV</t>
  </si>
  <si>
    <t>S1</t>
  </si>
  <si>
    <t>SO 01 Kolej č. 1</t>
  </si>
  <si>
    <t>5957201005</t>
  </si>
  <si>
    <t>Kolejnice užité tv. R65</t>
  </si>
  <si>
    <t>-661473433</t>
  </si>
  <si>
    <t>920 "uloženo v žst. Sadová</t>
  </si>
  <si>
    <t>5956213065</t>
  </si>
  <si>
    <t xml:space="preserve">Pražec betonový příčný vystrojený  užitý tv. SB 8 P</t>
  </si>
  <si>
    <t>-352952016</t>
  </si>
  <si>
    <t>672"uloženo v žst. Sadová</t>
  </si>
  <si>
    <t>5958228010</t>
  </si>
  <si>
    <t>Komplet užitý Skl 24 (šroub RS 0, matice M 22, podložka Uls 6)</t>
  </si>
  <si>
    <t>-1471386358</t>
  </si>
  <si>
    <t>"uloženo v SSM Hradec Králové</t>
  </si>
  <si>
    <t>2688"ZAOKR.NAHORU(448/0,667;1)*4=2688 ks</t>
  </si>
  <si>
    <t>S2</t>
  </si>
  <si>
    <t>SO 02 Kolej č. 2</t>
  </si>
  <si>
    <t>127279272</t>
  </si>
  <si>
    <t>1000 "uloženo v žst. Sadová</t>
  </si>
  <si>
    <t>-1464670019</t>
  </si>
  <si>
    <t>728"uloženo v žst. Sadová</t>
  </si>
  <si>
    <t>-142627514</t>
  </si>
  <si>
    <t>2912"ZAOKR.NAHORU(485/0,667;1)*4=2912 ks</t>
  </si>
  <si>
    <t>S3</t>
  </si>
  <si>
    <t>SO 03 Nástupiště a přechody</t>
  </si>
  <si>
    <t>5963207035</t>
  </si>
  <si>
    <t>Nástupištní díly konzolová deska užitá K 145 Z</t>
  </si>
  <si>
    <t>-326694877</t>
  </si>
  <si>
    <t>186"uloženo v žst. Choceň</t>
  </si>
  <si>
    <t>VON - Vedlejší a ostatní náklady</t>
  </si>
  <si>
    <t>022121001</t>
  </si>
  <si>
    <t>Geodetické práce Diagnostika technické infrastruktury Vytýčení trasy inženýrských sítí</t>
  </si>
  <si>
    <t>%</t>
  </si>
  <si>
    <t>1024</t>
  </si>
  <si>
    <t>021201001</t>
  </si>
  <si>
    <t>Průzkumné práce pro opravy Průzkum výskytu škodlivin kontaminace kameniva ropnými látkami</t>
  </si>
  <si>
    <t>022101011</t>
  </si>
  <si>
    <t>Geodetické práce Geodetické práce v průběhu opravy</t>
  </si>
  <si>
    <t>023121001</t>
  </si>
  <si>
    <t>Projektové práce Projektová dokumentace - přípravné práce Zjednodušený projekt opravy koleje</t>
  </si>
  <si>
    <t>023131001</t>
  </si>
  <si>
    <t>Projektové práce Dokumentace skutečného provedení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</si>
  <si>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</si>
  <si>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</si>
  <si>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024101401</t>
  </si>
  <si>
    <t>Inženýrská činnost koordinační a kompletační činnost</t>
  </si>
  <si>
    <t>011101001</t>
  </si>
  <si>
    <t>Finanční náklady pojistné</t>
  </si>
  <si>
    <t>9903200100</t>
  </si>
  <si>
    <t>Přeprava mechanizace na místo prováděných prací o hmotnosti přes 12 t přes 50 do 100 km</t>
  </si>
  <si>
    <t>4"MHS</t>
  </si>
  <si>
    <t>9903200200</t>
  </si>
  <si>
    <t>Přeprava mechanizace na místo prováděných prací o hmotnosti přes 12 t do 200 km</t>
  </si>
  <si>
    <t>2xASP, 2xSSP</t>
  </si>
  <si>
    <t>2+2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</si>
</sst>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34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34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ROUND(AG54,15)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15)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15)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15)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15)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15)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15)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15)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2022_9_26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staničních kolejí v žst. Lázně Bělohrad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žst. Lázně Bělohrad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26. 9. 2022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s.o.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bez PD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Správa železnic, s.o.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ROUND(SUM(AG55:AG59),15)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ROUND(SUM(AS55:AS59),15)</f>
        <v>0</v>
      </c>
      <c r="AT54" s="106">
        <f>ROUND(SUM(AV54:AW54),15)</f>
        <v>0</v>
      </c>
      <c r="AU54" s="107">
        <f>ROUND(SUM(AU55:AU59),5)</f>
        <v>0</v>
      </c>
      <c r="AV54" s="106">
        <f>ROUND(AZ54*L29,15)</f>
        <v>0</v>
      </c>
      <c r="AW54" s="106">
        <f>ROUND(BA54*L30,15)</f>
        <v>0</v>
      </c>
      <c r="AX54" s="106">
        <f>ROUND(BB54*L29,15)</f>
        <v>0</v>
      </c>
      <c r="AY54" s="106">
        <f>ROUND(BC54*L30,15)</f>
        <v>0</v>
      </c>
      <c r="AZ54" s="106">
        <f>ROUND(SUM(AZ55:AZ59),15)</f>
        <v>0</v>
      </c>
      <c r="BA54" s="106">
        <f>ROUND(SUM(BA55:BA59),15)</f>
        <v>0</v>
      </c>
      <c r="BB54" s="106">
        <f>ROUND(SUM(BB55:BB59),15)</f>
        <v>0</v>
      </c>
      <c r="BC54" s="106">
        <f>ROUND(SUM(BC55:BC59),15)</f>
        <v>0</v>
      </c>
      <c r="BD54" s="108">
        <f>ROUND(SUM(BD55:BD59),15)</f>
        <v>0</v>
      </c>
      <c r="BE54" s="6"/>
      <c r="BS54" s="109" t="s">
        <v>71</v>
      </c>
      <c r="BT54" s="109" t="s">
        <v>34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Oprava koleje č. 1'!J30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ROUND(SUM(AV55:AW55),15)</f>
        <v>0</v>
      </c>
      <c r="AU55" s="121">
        <f>'SO 01 - Oprava koleje č. 1'!P79</f>
        <v>0</v>
      </c>
      <c r="AV55" s="120">
        <f>'SO 01 - Oprava koleje č. 1'!J33</f>
        <v>0</v>
      </c>
      <c r="AW55" s="120">
        <f>'SO 01 - Oprava koleje č. 1'!J34</f>
        <v>0</v>
      </c>
      <c r="AX55" s="120">
        <f>'SO 01 - Oprava koleje č. 1'!J35</f>
        <v>0</v>
      </c>
      <c r="AY55" s="120">
        <f>'SO 01 - Oprava koleje č. 1'!J36</f>
        <v>0</v>
      </c>
      <c r="AZ55" s="120">
        <f>'SO 01 - Oprava koleje č. 1'!F33</f>
        <v>0</v>
      </c>
      <c r="BA55" s="120">
        <f>'SO 01 - Oprava koleje č. 1'!F34</f>
        <v>0</v>
      </c>
      <c r="BB55" s="120">
        <f>'SO 01 - Oprava koleje č. 1'!F35</f>
        <v>0</v>
      </c>
      <c r="BC55" s="120">
        <f>'SO 01 - Oprava koleje č. 1'!F36</f>
        <v>0</v>
      </c>
      <c r="BD55" s="122">
        <f>'SO 01 - Oprava koleje č. 1'!F37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16.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02 - Oprava koleje č. 2'!J30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ROUND(SUM(AV56:AW56),15)</f>
        <v>0</v>
      </c>
      <c r="AU56" s="121">
        <f>'SO 02 - Oprava koleje č. 2'!P79</f>
        <v>0</v>
      </c>
      <c r="AV56" s="120">
        <f>'SO 02 - Oprava koleje č. 2'!J33</f>
        <v>0</v>
      </c>
      <c r="AW56" s="120">
        <f>'SO 02 - Oprava koleje č. 2'!J34</f>
        <v>0</v>
      </c>
      <c r="AX56" s="120">
        <f>'SO 02 - Oprava koleje č. 2'!J35</f>
        <v>0</v>
      </c>
      <c r="AY56" s="120">
        <f>'SO 02 - Oprava koleje č. 2'!J36</f>
        <v>0</v>
      </c>
      <c r="AZ56" s="120">
        <f>'SO 02 - Oprava koleje č. 2'!F33</f>
        <v>0</v>
      </c>
      <c r="BA56" s="120">
        <f>'SO 02 - Oprava koleje č. 2'!F34</f>
        <v>0</v>
      </c>
      <c r="BB56" s="120">
        <f>'SO 02 - Oprava koleje č. 2'!F35</f>
        <v>0</v>
      </c>
      <c r="BC56" s="120">
        <f>'SO 02 - Oprava koleje č. 2'!F36</f>
        <v>0</v>
      </c>
      <c r="BD56" s="122">
        <f>'SO 02 - Oprava koleje č. 2'!F37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7" customFormat="1" ht="16.5" customHeight="1">
      <c r="A57" s="111" t="s">
        <v>75</v>
      </c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03 - Nástupiště a přec...'!J30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ROUND(SUM(AV57:AW57),15)</f>
        <v>0</v>
      </c>
      <c r="AU57" s="121">
        <f>'SO 03 - Nástupiště a přec...'!P79</f>
        <v>0</v>
      </c>
      <c r="AV57" s="120">
        <f>'SO 03 - Nástupiště a přec...'!J33</f>
        <v>0</v>
      </c>
      <c r="AW57" s="120">
        <f>'SO 03 - Nástupiště a přec...'!J34</f>
        <v>0</v>
      </c>
      <c r="AX57" s="120">
        <f>'SO 03 - Nástupiště a přec...'!J35</f>
        <v>0</v>
      </c>
      <c r="AY57" s="120">
        <f>'SO 03 - Nástupiště a přec...'!J36</f>
        <v>0</v>
      </c>
      <c r="AZ57" s="120">
        <f>'SO 03 - Nástupiště a přec...'!F33</f>
        <v>0</v>
      </c>
      <c r="BA57" s="120">
        <f>'SO 03 - Nástupiště a přec...'!F34</f>
        <v>0</v>
      </c>
      <c r="BB57" s="120">
        <f>'SO 03 - Nástupiště a přec...'!F35</f>
        <v>0</v>
      </c>
      <c r="BC57" s="120">
        <f>'SO 03 - Nástupiště a přec...'!F36</f>
        <v>0</v>
      </c>
      <c r="BD57" s="122">
        <f>'SO 03 - Nástupiště a přec...'!F37</f>
        <v>0</v>
      </c>
      <c r="BE57" s="7"/>
      <c r="BT57" s="123" t="s">
        <v>79</v>
      </c>
      <c r="BV57" s="123" t="s">
        <v>73</v>
      </c>
      <c r="BW57" s="123" t="s">
        <v>87</v>
      </c>
      <c r="BX57" s="123" t="s">
        <v>5</v>
      </c>
      <c r="CL57" s="123" t="s">
        <v>19</v>
      </c>
      <c r="CM57" s="123" t="s">
        <v>81</v>
      </c>
    </row>
    <row r="58" s="7" customFormat="1" ht="24.75" customHeight="1">
      <c r="A58" s="111" t="s">
        <v>75</v>
      </c>
      <c r="B58" s="112"/>
      <c r="C58" s="113"/>
      <c r="D58" s="114" t="s">
        <v>88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'OBJ 1 - NEOCEŇOVAT - mate...'!J30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ROUND(SUM(AV58:AW58),15)</f>
        <v>0</v>
      </c>
      <c r="AU58" s="121">
        <f>'OBJ 1 - NEOCEŇOVAT - mate...'!P83</f>
        <v>0</v>
      </c>
      <c r="AV58" s="120">
        <f>'OBJ 1 - NEOCEŇOVAT - mate...'!J33</f>
        <v>0</v>
      </c>
      <c r="AW58" s="120">
        <f>'OBJ 1 - NEOCEŇOVAT - mate...'!J34</f>
        <v>0</v>
      </c>
      <c r="AX58" s="120">
        <f>'OBJ 1 - NEOCEŇOVAT - mate...'!J35</f>
        <v>0</v>
      </c>
      <c r="AY58" s="120">
        <f>'OBJ 1 - NEOCEŇOVAT - mate...'!J36</f>
        <v>0</v>
      </c>
      <c r="AZ58" s="120">
        <f>'OBJ 1 - NEOCEŇOVAT - mate...'!F33</f>
        <v>0</v>
      </c>
      <c r="BA58" s="120">
        <f>'OBJ 1 - NEOCEŇOVAT - mate...'!F34</f>
        <v>0</v>
      </c>
      <c r="BB58" s="120">
        <f>'OBJ 1 - NEOCEŇOVAT - mate...'!F35</f>
        <v>0</v>
      </c>
      <c r="BC58" s="120">
        <f>'OBJ 1 - NEOCEŇOVAT - mate...'!F36</f>
        <v>0</v>
      </c>
      <c r="BD58" s="122">
        <f>'OBJ 1 - NEOCEŇOVAT - mate...'!F37</f>
        <v>0</v>
      </c>
      <c r="BE58" s="7"/>
      <c r="BT58" s="123" t="s">
        <v>79</v>
      </c>
      <c r="BV58" s="123" t="s">
        <v>73</v>
      </c>
      <c r="BW58" s="123" t="s">
        <v>90</v>
      </c>
      <c r="BX58" s="123" t="s">
        <v>5</v>
      </c>
      <c r="CL58" s="123" t="s">
        <v>19</v>
      </c>
      <c r="CM58" s="123" t="s">
        <v>81</v>
      </c>
    </row>
    <row r="59" s="7" customFormat="1" ht="16.5" customHeight="1">
      <c r="A59" s="111" t="s">
        <v>75</v>
      </c>
      <c r="B59" s="112"/>
      <c r="C59" s="113"/>
      <c r="D59" s="114" t="s">
        <v>91</v>
      </c>
      <c r="E59" s="114"/>
      <c r="F59" s="114"/>
      <c r="G59" s="114"/>
      <c r="H59" s="114"/>
      <c r="I59" s="115"/>
      <c r="J59" s="114" t="s">
        <v>92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'VON - Vedlejší a ostatní 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24">
        <v>0</v>
      </c>
      <c r="AT59" s="125">
        <f>ROUND(SUM(AV59:AW59),15)</f>
        <v>0</v>
      </c>
      <c r="AU59" s="126">
        <f>'VON - Vedlejší a ostatní ...'!P79</f>
        <v>0</v>
      </c>
      <c r="AV59" s="125">
        <f>'VON - Vedlejší a ostatní ...'!J33</f>
        <v>0</v>
      </c>
      <c r="AW59" s="125">
        <f>'VON - Vedlejší a ostatní ...'!J34</f>
        <v>0</v>
      </c>
      <c r="AX59" s="125">
        <f>'VON - Vedlejší a ostatní ...'!J35</f>
        <v>0</v>
      </c>
      <c r="AY59" s="125">
        <f>'VON - Vedlejší a ostatní ...'!J36</f>
        <v>0</v>
      </c>
      <c r="AZ59" s="125">
        <f>'VON - Vedlejší a ostatní ...'!F33</f>
        <v>0</v>
      </c>
      <c r="BA59" s="125">
        <f>'VON - Vedlejší a ostatní ...'!F34</f>
        <v>0</v>
      </c>
      <c r="BB59" s="125">
        <f>'VON - Vedlejší a ostatní ...'!F35</f>
        <v>0</v>
      </c>
      <c r="BC59" s="125">
        <f>'VON - Vedlejší a ostatní ...'!F36</f>
        <v>0</v>
      </c>
      <c r="BD59" s="127">
        <f>'VON - Vedlejší a ostatní ...'!F37</f>
        <v>0</v>
      </c>
      <c r="BE59" s="7"/>
      <c r="BT59" s="123" t="s">
        <v>79</v>
      </c>
      <c r="BV59" s="123" t="s">
        <v>73</v>
      </c>
      <c r="BW59" s="123" t="s">
        <v>93</v>
      </c>
      <c r="BX59" s="123" t="s">
        <v>5</v>
      </c>
      <c r="CL59" s="123" t="s">
        <v>19</v>
      </c>
      <c r="CM59" s="123" t="s">
        <v>81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Lj+TRZyphwn5pRTvZde7IkGKAbJpkVP6Uon84Xo2GkMpbMsvAot6MHukfbAwO/0l3uLdxp/PDQaPkZHlDCp5ew==" hashValue="lGZSCtTmJ8hGTDiI0PsL/QjXacN7yZlE0o2IQaPPcnlldyZwz+3EukMgv2MK4R9whd6iHZE0iGEWu+4hbNDew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Oprava koleje č. 1'!C2" display="/"/>
    <hyperlink ref="A56" location="'SO 02 - Oprava koleje č. 2'!C2" display="/"/>
    <hyperlink ref="A57" location="'SO 03 - Nástupiště a přec...'!C2" display="/"/>
    <hyperlink ref="A58" location="'OBJ 1 - NEOCEŇOVAT - mate...'!C2" display="/"/>
    <hyperlink ref="A59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Oprava staničních kolejí v žst. Lázně Bělohrad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26. 9. 2022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27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8"/>
      <c r="B27" s="139"/>
      <c r="C27" s="138"/>
      <c r="D27" s="138"/>
      <c r="E27" s="140" t="s">
        <v>37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ROUND(J79, 15)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ROUND((SUM(BE79:BE189)),  15)</f>
        <v>0</v>
      </c>
      <c r="G33" s="38"/>
      <c r="H33" s="38"/>
      <c r="I33" s="148">
        <v>0.20999999999999999</v>
      </c>
      <c r="J33" s="147">
        <f>ROUND(((SUM(BE79:BE189))*I33),  15)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ROUND((SUM(BF79:BF189)),  15)</f>
        <v>0</v>
      </c>
      <c r="G34" s="38"/>
      <c r="H34" s="38"/>
      <c r="I34" s="148">
        <v>0.14999999999999999</v>
      </c>
      <c r="J34" s="147">
        <f>ROUND(((SUM(BF79:BF189))*I34),  15)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ROUND((SUM(BG79:BG189)),  15)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ROUND((SUM(BH79:BH189)),  15)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ROUND((SUM(BI79:BI189)),  15)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staničních kolejí v žst. Lázně Bělohrad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01 - Oprava koleje č. 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žst. Lázně Bělohrad</v>
      </c>
      <c r="G52" s="40"/>
      <c r="H52" s="40"/>
      <c r="I52" s="32" t="s">
        <v>23</v>
      </c>
      <c r="J52" s="72" t="str">
        <f>IF(J12="","",J12)</f>
        <v>26. 9. 2022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>bez PD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3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101</v>
      </c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0" t="str">
        <f>E7</f>
        <v>Oprava staničních kolejí v žst. Lázně Bělohrad</v>
      </c>
      <c r="F69" s="32"/>
      <c r="G69" s="32"/>
      <c r="H69" s="32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95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 01 - Oprava koleje č. 1</v>
      </c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žst. Lázně Bělohrad</v>
      </c>
      <c r="G73" s="40"/>
      <c r="H73" s="40"/>
      <c r="I73" s="32" t="s">
        <v>23</v>
      </c>
      <c r="J73" s="72" t="str">
        <f>IF(J12="","",J12)</f>
        <v>26. 9. 2022</v>
      </c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>Správa železnic, s.o.</v>
      </c>
      <c r="G75" s="40"/>
      <c r="H75" s="40"/>
      <c r="I75" s="32" t="s">
        <v>31</v>
      </c>
      <c r="J75" s="36" t="str">
        <f>E21</f>
        <v>bez PD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35</v>
      </c>
      <c r="J76" s="36" t="str">
        <f>E24</f>
        <v>Správa železnic, s.o.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65"/>
      <c r="B78" s="166"/>
      <c r="C78" s="167" t="s">
        <v>102</v>
      </c>
      <c r="D78" s="168" t="s">
        <v>57</v>
      </c>
      <c r="E78" s="168" t="s">
        <v>53</v>
      </c>
      <c r="F78" s="168" t="s">
        <v>54</v>
      </c>
      <c r="G78" s="168" t="s">
        <v>103</v>
      </c>
      <c r="H78" s="168" t="s">
        <v>104</v>
      </c>
      <c r="I78" s="168" t="s">
        <v>105</v>
      </c>
      <c r="J78" s="168" t="s">
        <v>99</v>
      </c>
      <c r="K78" s="169" t="s">
        <v>106</v>
      </c>
      <c r="L78" s="170"/>
      <c r="M78" s="92" t="s">
        <v>19</v>
      </c>
      <c r="N78" s="93" t="s">
        <v>42</v>
      </c>
      <c r="O78" s="93" t="s">
        <v>107</v>
      </c>
      <c r="P78" s="93" t="s">
        <v>108</v>
      </c>
      <c r="Q78" s="93" t="s">
        <v>109</v>
      </c>
      <c r="R78" s="93" t="s">
        <v>110</v>
      </c>
      <c r="S78" s="93" t="s">
        <v>111</v>
      </c>
      <c r="T78" s="94" t="s">
        <v>112</v>
      </c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</row>
    <row r="79" s="2" customFormat="1" ht="22.8" customHeight="1">
      <c r="A79" s="38"/>
      <c r="B79" s="39"/>
      <c r="C79" s="99" t="s">
        <v>113</v>
      </c>
      <c r="D79" s="40"/>
      <c r="E79" s="40"/>
      <c r="F79" s="40"/>
      <c r="G79" s="40"/>
      <c r="H79" s="40"/>
      <c r="I79" s="40"/>
      <c r="J79" s="171">
        <f>BK79</f>
        <v>0</v>
      </c>
      <c r="K79" s="40"/>
      <c r="L79" s="44"/>
      <c r="M79" s="95"/>
      <c r="N79" s="172"/>
      <c r="O79" s="96"/>
      <c r="P79" s="173">
        <f>SUM(P80:P189)</f>
        <v>0</v>
      </c>
      <c r="Q79" s="96"/>
      <c r="R79" s="173">
        <f>SUM(R80:R189)</f>
        <v>0.28223999999999999</v>
      </c>
      <c r="S79" s="96"/>
      <c r="T79" s="174">
        <f>SUM(T80:T189)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71</v>
      </c>
      <c r="AU79" s="17" t="s">
        <v>100</v>
      </c>
      <c r="BK79" s="175">
        <f>SUM(BK80:BK189)</f>
        <v>0</v>
      </c>
    </row>
    <row r="80" s="2" customFormat="1" ht="21.75" customHeight="1">
      <c r="A80" s="38"/>
      <c r="B80" s="39"/>
      <c r="C80" s="176" t="s">
        <v>79</v>
      </c>
      <c r="D80" s="176" t="s">
        <v>114</v>
      </c>
      <c r="E80" s="177" t="s">
        <v>115</v>
      </c>
      <c r="F80" s="178" t="s">
        <v>116</v>
      </c>
      <c r="G80" s="179" t="s">
        <v>117</v>
      </c>
      <c r="H80" s="180">
        <v>117</v>
      </c>
      <c r="I80" s="181"/>
      <c r="J80" s="182">
        <f>ROUND(I80*H80,2)</f>
        <v>0</v>
      </c>
      <c r="K80" s="178" t="s">
        <v>118</v>
      </c>
      <c r="L80" s="44"/>
      <c r="M80" s="183" t="s">
        <v>19</v>
      </c>
      <c r="N80" s="184" t="s">
        <v>43</v>
      </c>
      <c r="O80" s="84"/>
      <c r="P80" s="185">
        <f>O80*H80</f>
        <v>0</v>
      </c>
      <c r="Q80" s="185">
        <v>0</v>
      </c>
      <c r="R80" s="185">
        <f>Q80*H80</f>
        <v>0</v>
      </c>
      <c r="S80" s="185">
        <v>0</v>
      </c>
      <c r="T80" s="186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87" t="s">
        <v>119</v>
      </c>
      <c r="AT80" s="187" t="s">
        <v>114</v>
      </c>
      <c r="AU80" s="187" t="s">
        <v>34</v>
      </c>
      <c r="AY80" s="17" t="s">
        <v>120</v>
      </c>
      <c r="BE80" s="188">
        <f>IF(N80="základní",J80,0)</f>
        <v>0</v>
      </c>
      <c r="BF80" s="188">
        <f>IF(N80="snížená",J80,0)</f>
        <v>0</v>
      </c>
      <c r="BG80" s="188">
        <f>IF(N80="zákl. přenesená",J80,0)</f>
        <v>0</v>
      </c>
      <c r="BH80" s="188">
        <f>IF(N80="sníž. přenesená",J80,0)</f>
        <v>0</v>
      </c>
      <c r="BI80" s="188">
        <f>IF(N80="nulová",J80,0)</f>
        <v>0</v>
      </c>
      <c r="BJ80" s="17" t="s">
        <v>79</v>
      </c>
      <c r="BK80" s="188">
        <f>ROUND(I80*H80,2)</f>
        <v>0</v>
      </c>
      <c r="BL80" s="17" t="s">
        <v>119</v>
      </c>
      <c r="BM80" s="187" t="s">
        <v>81</v>
      </c>
    </row>
    <row r="81" s="10" customFormat="1">
      <c r="A81" s="10"/>
      <c r="B81" s="189"/>
      <c r="C81" s="190"/>
      <c r="D81" s="191" t="s">
        <v>121</v>
      </c>
      <c r="E81" s="192" t="s">
        <v>19</v>
      </c>
      <c r="F81" s="193" t="s">
        <v>122</v>
      </c>
      <c r="G81" s="190"/>
      <c r="H81" s="192" t="s">
        <v>19</v>
      </c>
      <c r="I81" s="194"/>
      <c r="J81" s="190"/>
      <c r="K81" s="190"/>
      <c r="L81" s="195"/>
      <c r="M81" s="196"/>
      <c r="N81" s="197"/>
      <c r="O81" s="197"/>
      <c r="P81" s="197"/>
      <c r="Q81" s="197"/>
      <c r="R81" s="197"/>
      <c r="S81" s="197"/>
      <c r="T81" s="198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199" t="s">
        <v>121</v>
      </c>
      <c r="AU81" s="199" t="s">
        <v>34</v>
      </c>
      <c r="AV81" s="10" t="s">
        <v>79</v>
      </c>
      <c r="AW81" s="10" t="s">
        <v>33</v>
      </c>
      <c r="AX81" s="10" t="s">
        <v>34</v>
      </c>
      <c r="AY81" s="199" t="s">
        <v>120</v>
      </c>
    </row>
    <row r="82" s="11" customFormat="1">
      <c r="A82" s="11"/>
      <c r="B82" s="200"/>
      <c r="C82" s="201"/>
      <c r="D82" s="191" t="s">
        <v>121</v>
      </c>
      <c r="E82" s="202" t="s">
        <v>19</v>
      </c>
      <c r="F82" s="203" t="s">
        <v>123</v>
      </c>
      <c r="G82" s="201"/>
      <c r="H82" s="204">
        <v>117</v>
      </c>
      <c r="I82" s="205"/>
      <c r="J82" s="201"/>
      <c r="K82" s="201"/>
      <c r="L82" s="206"/>
      <c r="M82" s="207"/>
      <c r="N82" s="208"/>
      <c r="O82" s="208"/>
      <c r="P82" s="208"/>
      <c r="Q82" s="208"/>
      <c r="R82" s="208"/>
      <c r="S82" s="208"/>
      <c r="T82" s="209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T82" s="210" t="s">
        <v>121</v>
      </c>
      <c r="AU82" s="210" t="s">
        <v>34</v>
      </c>
      <c r="AV82" s="11" t="s">
        <v>81</v>
      </c>
      <c r="AW82" s="11" t="s">
        <v>33</v>
      </c>
      <c r="AX82" s="11" t="s">
        <v>34</v>
      </c>
      <c r="AY82" s="210" t="s">
        <v>120</v>
      </c>
    </row>
    <row r="83" s="12" customFormat="1">
      <c r="A83" s="12"/>
      <c r="B83" s="211"/>
      <c r="C83" s="212"/>
      <c r="D83" s="191" t="s">
        <v>121</v>
      </c>
      <c r="E83" s="213" t="s">
        <v>19</v>
      </c>
      <c r="F83" s="214" t="s">
        <v>124</v>
      </c>
      <c r="G83" s="212"/>
      <c r="H83" s="215">
        <v>117</v>
      </c>
      <c r="I83" s="216"/>
      <c r="J83" s="212"/>
      <c r="K83" s="212"/>
      <c r="L83" s="217"/>
      <c r="M83" s="218"/>
      <c r="N83" s="219"/>
      <c r="O83" s="219"/>
      <c r="P83" s="219"/>
      <c r="Q83" s="219"/>
      <c r="R83" s="219"/>
      <c r="S83" s="219"/>
      <c r="T83" s="220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21" t="s">
        <v>121</v>
      </c>
      <c r="AU83" s="221" t="s">
        <v>34</v>
      </c>
      <c r="AV83" s="12" t="s">
        <v>119</v>
      </c>
      <c r="AW83" s="12" t="s">
        <v>33</v>
      </c>
      <c r="AX83" s="12" t="s">
        <v>79</v>
      </c>
      <c r="AY83" s="221" t="s">
        <v>120</v>
      </c>
    </row>
    <row r="84" s="2" customFormat="1" ht="16.5" customHeight="1">
      <c r="A84" s="38"/>
      <c r="B84" s="39"/>
      <c r="C84" s="176" t="s">
        <v>81</v>
      </c>
      <c r="D84" s="176" t="s">
        <v>114</v>
      </c>
      <c r="E84" s="177" t="s">
        <v>125</v>
      </c>
      <c r="F84" s="178" t="s">
        <v>126</v>
      </c>
      <c r="G84" s="179" t="s">
        <v>127</v>
      </c>
      <c r="H84" s="180">
        <v>38</v>
      </c>
      <c r="I84" s="181"/>
      <c r="J84" s="182">
        <f>ROUND(I84*H84,2)</f>
        <v>0</v>
      </c>
      <c r="K84" s="178" t="s">
        <v>118</v>
      </c>
      <c r="L84" s="44"/>
      <c r="M84" s="183" t="s">
        <v>19</v>
      </c>
      <c r="N84" s="184" t="s">
        <v>43</v>
      </c>
      <c r="O84" s="84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87" t="s">
        <v>119</v>
      </c>
      <c r="AT84" s="187" t="s">
        <v>114</v>
      </c>
      <c r="AU84" s="187" t="s">
        <v>34</v>
      </c>
      <c r="AY84" s="17" t="s">
        <v>120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7" t="s">
        <v>79</v>
      </c>
      <c r="BK84" s="188">
        <f>ROUND(I84*H84,2)</f>
        <v>0</v>
      </c>
      <c r="BL84" s="17" t="s">
        <v>119</v>
      </c>
      <c r="BM84" s="187" t="s">
        <v>119</v>
      </c>
    </row>
    <row r="85" s="11" customFormat="1">
      <c r="A85" s="11"/>
      <c r="B85" s="200"/>
      <c r="C85" s="201"/>
      <c r="D85" s="191" t="s">
        <v>121</v>
      </c>
      <c r="E85" s="202" t="s">
        <v>19</v>
      </c>
      <c r="F85" s="203" t="s">
        <v>128</v>
      </c>
      <c r="G85" s="201"/>
      <c r="H85" s="204">
        <v>38</v>
      </c>
      <c r="I85" s="205"/>
      <c r="J85" s="201"/>
      <c r="K85" s="201"/>
      <c r="L85" s="206"/>
      <c r="M85" s="207"/>
      <c r="N85" s="208"/>
      <c r="O85" s="208"/>
      <c r="P85" s="208"/>
      <c r="Q85" s="208"/>
      <c r="R85" s="208"/>
      <c r="S85" s="208"/>
      <c r="T85" s="209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T85" s="210" t="s">
        <v>121</v>
      </c>
      <c r="AU85" s="210" t="s">
        <v>34</v>
      </c>
      <c r="AV85" s="11" t="s">
        <v>81</v>
      </c>
      <c r="AW85" s="11" t="s">
        <v>33</v>
      </c>
      <c r="AX85" s="11" t="s">
        <v>34</v>
      </c>
      <c r="AY85" s="210" t="s">
        <v>120</v>
      </c>
    </row>
    <row r="86" s="12" customFormat="1">
      <c r="A86" s="12"/>
      <c r="B86" s="211"/>
      <c r="C86" s="212"/>
      <c r="D86" s="191" t="s">
        <v>121</v>
      </c>
      <c r="E86" s="213" t="s">
        <v>19</v>
      </c>
      <c r="F86" s="214" t="s">
        <v>124</v>
      </c>
      <c r="G86" s="212"/>
      <c r="H86" s="215">
        <v>38</v>
      </c>
      <c r="I86" s="216"/>
      <c r="J86" s="212"/>
      <c r="K86" s="212"/>
      <c r="L86" s="217"/>
      <c r="M86" s="218"/>
      <c r="N86" s="219"/>
      <c r="O86" s="219"/>
      <c r="P86" s="219"/>
      <c r="Q86" s="219"/>
      <c r="R86" s="219"/>
      <c r="S86" s="219"/>
      <c r="T86" s="220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1" t="s">
        <v>121</v>
      </c>
      <c r="AU86" s="221" t="s">
        <v>34</v>
      </c>
      <c r="AV86" s="12" t="s">
        <v>119</v>
      </c>
      <c r="AW86" s="12" t="s">
        <v>33</v>
      </c>
      <c r="AX86" s="12" t="s">
        <v>79</v>
      </c>
      <c r="AY86" s="221" t="s">
        <v>120</v>
      </c>
    </row>
    <row r="87" s="2" customFormat="1" ht="24.15" customHeight="1">
      <c r="A87" s="38"/>
      <c r="B87" s="39"/>
      <c r="C87" s="176" t="s">
        <v>129</v>
      </c>
      <c r="D87" s="176" t="s">
        <v>114</v>
      </c>
      <c r="E87" s="177" t="s">
        <v>130</v>
      </c>
      <c r="F87" s="178" t="s">
        <v>131</v>
      </c>
      <c r="G87" s="179" t="s">
        <v>132</v>
      </c>
      <c r="H87" s="180">
        <v>0.44800000000000001</v>
      </c>
      <c r="I87" s="181"/>
      <c r="J87" s="182">
        <f>ROUND(I87*H87,2)</f>
        <v>0</v>
      </c>
      <c r="K87" s="178" t="s">
        <v>118</v>
      </c>
      <c r="L87" s="44"/>
      <c r="M87" s="183" t="s">
        <v>19</v>
      </c>
      <c r="N87" s="184" t="s">
        <v>43</v>
      </c>
      <c r="O87" s="84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87" t="s">
        <v>119</v>
      </c>
      <c r="AT87" s="187" t="s">
        <v>114</v>
      </c>
      <c r="AU87" s="187" t="s">
        <v>34</v>
      </c>
      <c r="AY87" s="17" t="s">
        <v>120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7" t="s">
        <v>79</v>
      </c>
      <c r="BK87" s="188">
        <f>ROUND(I87*H87,2)</f>
        <v>0</v>
      </c>
      <c r="BL87" s="17" t="s">
        <v>119</v>
      </c>
      <c r="BM87" s="187" t="s">
        <v>133</v>
      </c>
    </row>
    <row r="88" s="11" customFormat="1">
      <c r="A88" s="11"/>
      <c r="B88" s="200"/>
      <c r="C88" s="201"/>
      <c r="D88" s="191" t="s">
        <v>121</v>
      </c>
      <c r="E88" s="202" t="s">
        <v>19</v>
      </c>
      <c r="F88" s="203" t="s">
        <v>134</v>
      </c>
      <c r="G88" s="201"/>
      <c r="H88" s="204">
        <v>0.44800000000000001</v>
      </c>
      <c r="I88" s="205"/>
      <c r="J88" s="201"/>
      <c r="K88" s="201"/>
      <c r="L88" s="206"/>
      <c r="M88" s="207"/>
      <c r="N88" s="208"/>
      <c r="O88" s="208"/>
      <c r="P88" s="208"/>
      <c r="Q88" s="208"/>
      <c r="R88" s="208"/>
      <c r="S88" s="208"/>
      <c r="T88" s="209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10" t="s">
        <v>121</v>
      </c>
      <c r="AU88" s="210" t="s">
        <v>34</v>
      </c>
      <c r="AV88" s="11" t="s">
        <v>81</v>
      </c>
      <c r="AW88" s="11" t="s">
        <v>33</v>
      </c>
      <c r="AX88" s="11" t="s">
        <v>34</v>
      </c>
      <c r="AY88" s="210" t="s">
        <v>120</v>
      </c>
    </row>
    <row r="89" s="12" customFormat="1">
      <c r="A89" s="12"/>
      <c r="B89" s="211"/>
      <c r="C89" s="212"/>
      <c r="D89" s="191" t="s">
        <v>121</v>
      </c>
      <c r="E89" s="213" t="s">
        <v>19</v>
      </c>
      <c r="F89" s="214" t="s">
        <v>124</v>
      </c>
      <c r="G89" s="212"/>
      <c r="H89" s="215">
        <v>0.44800000000000001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1" t="s">
        <v>121</v>
      </c>
      <c r="AU89" s="221" t="s">
        <v>34</v>
      </c>
      <c r="AV89" s="12" t="s">
        <v>119</v>
      </c>
      <c r="AW89" s="12" t="s">
        <v>33</v>
      </c>
      <c r="AX89" s="12" t="s">
        <v>79</v>
      </c>
      <c r="AY89" s="221" t="s">
        <v>120</v>
      </c>
    </row>
    <row r="90" s="2" customFormat="1" ht="66.75" customHeight="1">
      <c r="A90" s="38"/>
      <c r="B90" s="39"/>
      <c r="C90" s="176" t="s">
        <v>119</v>
      </c>
      <c r="D90" s="176" t="s">
        <v>114</v>
      </c>
      <c r="E90" s="177" t="s">
        <v>135</v>
      </c>
      <c r="F90" s="178" t="s">
        <v>136</v>
      </c>
      <c r="G90" s="179" t="s">
        <v>137</v>
      </c>
      <c r="H90" s="180">
        <v>243.26400000000001</v>
      </c>
      <c r="I90" s="181"/>
      <c r="J90" s="182">
        <f>ROUND(I90*H90,2)</f>
        <v>0</v>
      </c>
      <c r="K90" s="178" t="s">
        <v>118</v>
      </c>
      <c r="L90" s="44"/>
      <c r="M90" s="183" t="s">
        <v>19</v>
      </c>
      <c r="N90" s="184" t="s">
        <v>43</v>
      </c>
      <c r="O90" s="84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87" t="s">
        <v>119</v>
      </c>
      <c r="AT90" s="187" t="s">
        <v>114</v>
      </c>
      <c r="AU90" s="187" t="s">
        <v>34</v>
      </c>
      <c r="AY90" s="17" t="s">
        <v>120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7" t="s">
        <v>79</v>
      </c>
      <c r="BK90" s="188">
        <f>ROUND(I90*H90,2)</f>
        <v>0</v>
      </c>
      <c r="BL90" s="17" t="s">
        <v>119</v>
      </c>
      <c r="BM90" s="187" t="s">
        <v>138</v>
      </c>
    </row>
    <row r="91" s="11" customFormat="1">
      <c r="A91" s="11"/>
      <c r="B91" s="200"/>
      <c r="C91" s="201"/>
      <c r="D91" s="191" t="s">
        <v>121</v>
      </c>
      <c r="E91" s="202" t="s">
        <v>19</v>
      </c>
      <c r="F91" s="203" t="s">
        <v>139</v>
      </c>
      <c r="G91" s="201"/>
      <c r="H91" s="204">
        <v>243.26400000000001</v>
      </c>
      <c r="I91" s="205"/>
      <c r="J91" s="201"/>
      <c r="K91" s="201"/>
      <c r="L91" s="206"/>
      <c r="M91" s="207"/>
      <c r="N91" s="208"/>
      <c r="O91" s="208"/>
      <c r="P91" s="208"/>
      <c r="Q91" s="208"/>
      <c r="R91" s="208"/>
      <c r="S91" s="208"/>
      <c r="T91" s="209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10" t="s">
        <v>121</v>
      </c>
      <c r="AU91" s="210" t="s">
        <v>34</v>
      </c>
      <c r="AV91" s="11" t="s">
        <v>81</v>
      </c>
      <c r="AW91" s="11" t="s">
        <v>33</v>
      </c>
      <c r="AX91" s="11" t="s">
        <v>34</v>
      </c>
      <c r="AY91" s="210" t="s">
        <v>120</v>
      </c>
    </row>
    <row r="92" s="12" customFormat="1">
      <c r="A92" s="12"/>
      <c r="B92" s="211"/>
      <c r="C92" s="212"/>
      <c r="D92" s="191" t="s">
        <v>121</v>
      </c>
      <c r="E92" s="213" t="s">
        <v>19</v>
      </c>
      <c r="F92" s="214" t="s">
        <v>124</v>
      </c>
      <c r="G92" s="212"/>
      <c r="H92" s="215">
        <v>243.26400000000001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1" t="s">
        <v>121</v>
      </c>
      <c r="AU92" s="221" t="s">
        <v>34</v>
      </c>
      <c r="AV92" s="12" t="s">
        <v>119</v>
      </c>
      <c r="AW92" s="12" t="s">
        <v>33</v>
      </c>
      <c r="AX92" s="12" t="s">
        <v>79</v>
      </c>
      <c r="AY92" s="221" t="s">
        <v>120</v>
      </c>
    </row>
    <row r="93" s="2" customFormat="1" ht="16.5" customHeight="1">
      <c r="A93" s="38"/>
      <c r="B93" s="39"/>
      <c r="C93" s="176" t="s">
        <v>140</v>
      </c>
      <c r="D93" s="176" t="s">
        <v>114</v>
      </c>
      <c r="E93" s="177" t="s">
        <v>141</v>
      </c>
      <c r="F93" s="178" t="s">
        <v>142</v>
      </c>
      <c r="G93" s="179" t="s">
        <v>137</v>
      </c>
      <c r="H93" s="180">
        <v>18.387</v>
      </c>
      <c r="I93" s="181"/>
      <c r="J93" s="182">
        <f>ROUND(I93*H93,2)</f>
        <v>0</v>
      </c>
      <c r="K93" s="178" t="s">
        <v>118</v>
      </c>
      <c r="L93" s="44"/>
      <c r="M93" s="183" t="s">
        <v>19</v>
      </c>
      <c r="N93" s="184" t="s">
        <v>43</v>
      </c>
      <c r="O93" s="84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87" t="s">
        <v>119</v>
      </c>
      <c r="AT93" s="187" t="s">
        <v>114</v>
      </c>
      <c r="AU93" s="187" t="s">
        <v>34</v>
      </c>
      <c r="AY93" s="17" t="s">
        <v>120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7" t="s">
        <v>79</v>
      </c>
      <c r="BK93" s="188">
        <f>ROUND(I93*H93,2)</f>
        <v>0</v>
      </c>
      <c r="BL93" s="17" t="s">
        <v>119</v>
      </c>
      <c r="BM93" s="187" t="s">
        <v>143</v>
      </c>
    </row>
    <row r="94" s="11" customFormat="1">
      <c r="A94" s="11"/>
      <c r="B94" s="200"/>
      <c r="C94" s="201"/>
      <c r="D94" s="191" t="s">
        <v>121</v>
      </c>
      <c r="E94" s="202" t="s">
        <v>19</v>
      </c>
      <c r="F94" s="203" t="s">
        <v>144</v>
      </c>
      <c r="G94" s="201"/>
      <c r="H94" s="204">
        <v>18.387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9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10" t="s">
        <v>121</v>
      </c>
      <c r="AU94" s="210" t="s">
        <v>34</v>
      </c>
      <c r="AV94" s="11" t="s">
        <v>81</v>
      </c>
      <c r="AW94" s="11" t="s">
        <v>33</v>
      </c>
      <c r="AX94" s="11" t="s">
        <v>34</v>
      </c>
      <c r="AY94" s="210" t="s">
        <v>120</v>
      </c>
    </row>
    <row r="95" s="12" customFormat="1">
      <c r="A95" s="12"/>
      <c r="B95" s="211"/>
      <c r="C95" s="212"/>
      <c r="D95" s="191" t="s">
        <v>121</v>
      </c>
      <c r="E95" s="213" t="s">
        <v>19</v>
      </c>
      <c r="F95" s="214" t="s">
        <v>124</v>
      </c>
      <c r="G95" s="212"/>
      <c r="H95" s="215">
        <v>18.387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1" t="s">
        <v>121</v>
      </c>
      <c r="AU95" s="221" t="s">
        <v>34</v>
      </c>
      <c r="AV95" s="12" t="s">
        <v>119</v>
      </c>
      <c r="AW95" s="12" t="s">
        <v>33</v>
      </c>
      <c r="AX95" s="12" t="s">
        <v>79</v>
      </c>
      <c r="AY95" s="221" t="s">
        <v>120</v>
      </c>
    </row>
    <row r="96" s="2" customFormat="1" ht="16.5" customHeight="1">
      <c r="A96" s="38"/>
      <c r="B96" s="39"/>
      <c r="C96" s="176" t="s">
        <v>133</v>
      </c>
      <c r="D96" s="176" t="s">
        <v>114</v>
      </c>
      <c r="E96" s="177" t="s">
        <v>145</v>
      </c>
      <c r="F96" s="178" t="s">
        <v>146</v>
      </c>
      <c r="G96" s="179" t="s">
        <v>137</v>
      </c>
      <c r="H96" s="180">
        <v>180.465</v>
      </c>
      <c r="I96" s="181"/>
      <c r="J96" s="182">
        <f>ROUND(I96*H96,2)</f>
        <v>0</v>
      </c>
      <c r="K96" s="178" t="s">
        <v>118</v>
      </c>
      <c r="L96" s="44"/>
      <c r="M96" s="183" t="s">
        <v>19</v>
      </c>
      <c r="N96" s="184" t="s">
        <v>43</v>
      </c>
      <c r="O96" s="84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7" t="s">
        <v>119</v>
      </c>
      <c r="AT96" s="187" t="s">
        <v>114</v>
      </c>
      <c r="AU96" s="187" t="s">
        <v>34</v>
      </c>
      <c r="AY96" s="17" t="s">
        <v>120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7" t="s">
        <v>79</v>
      </c>
      <c r="BK96" s="188">
        <f>ROUND(I96*H96,2)</f>
        <v>0</v>
      </c>
      <c r="BL96" s="17" t="s">
        <v>119</v>
      </c>
      <c r="BM96" s="187" t="s">
        <v>147</v>
      </c>
    </row>
    <row r="97" s="11" customFormat="1">
      <c r="A97" s="11"/>
      <c r="B97" s="200"/>
      <c r="C97" s="201"/>
      <c r="D97" s="191" t="s">
        <v>121</v>
      </c>
      <c r="E97" s="202" t="s">
        <v>19</v>
      </c>
      <c r="F97" s="203" t="s">
        <v>148</v>
      </c>
      <c r="G97" s="201"/>
      <c r="H97" s="204">
        <v>180.465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10" t="s">
        <v>121</v>
      </c>
      <c r="AU97" s="210" t="s">
        <v>34</v>
      </c>
      <c r="AV97" s="11" t="s">
        <v>81</v>
      </c>
      <c r="AW97" s="11" t="s">
        <v>33</v>
      </c>
      <c r="AX97" s="11" t="s">
        <v>34</v>
      </c>
      <c r="AY97" s="210" t="s">
        <v>120</v>
      </c>
    </row>
    <row r="98" s="12" customFormat="1">
      <c r="A98" s="12"/>
      <c r="B98" s="211"/>
      <c r="C98" s="212"/>
      <c r="D98" s="191" t="s">
        <v>121</v>
      </c>
      <c r="E98" s="213" t="s">
        <v>19</v>
      </c>
      <c r="F98" s="214" t="s">
        <v>124</v>
      </c>
      <c r="G98" s="212"/>
      <c r="H98" s="215">
        <v>180.465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1" t="s">
        <v>121</v>
      </c>
      <c r="AU98" s="221" t="s">
        <v>34</v>
      </c>
      <c r="AV98" s="12" t="s">
        <v>119</v>
      </c>
      <c r="AW98" s="12" t="s">
        <v>33</v>
      </c>
      <c r="AX98" s="12" t="s">
        <v>79</v>
      </c>
      <c r="AY98" s="221" t="s">
        <v>120</v>
      </c>
    </row>
    <row r="99" s="2" customFormat="1" ht="16.5" customHeight="1">
      <c r="A99" s="38"/>
      <c r="B99" s="39"/>
      <c r="C99" s="176" t="s">
        <v>149</v>
      </c>
      <c r="D99" s="176" t="s">
        <v>114</v>
      </c>
      <c r="E99" s="177" t="s">
        <v>150</v>
      </c>
      <c r="F99" s="178" t="s">
        <v>151</v>
      </c>
      <c r="G99" s="179" t="s">
        <v>137</v>
      </c>
      <c r="H99" s="180">
        <v>44.530999999999999</v>
      </c>
      <c r="I99" s="181"/>
      <c r="J99" s="182">
        <f>ROUND(I99*H99,2)</f>
        <v>0</v>
      </c>
      <c r="K99" s="178" t="s">
        <v>118</v>
      </c>
      <c r="L99" s="44"/>
      <c r="M99" s="183" t="s">
        <v>19</v>
      </c>
      <c r="N99" s="184" t="s">
        <v>43</v>
      </c>
      <c r="O99" s="84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87" t="s">
        <v>119</v>
      </c>
      <c r="AT99" s="187" t="s">
        <v>114</v>
      </c>
      <c r="AU99" s="187" t="s">
        <v>34</v>
      </c>
      <c r="AY99" s="17" t="s">
        <v>120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7" t="s">
        <v>79</v>
      </c>
      <c r="BK99" s="188">
        <f>ROUND(I99*H99,2)</f>
        <v>0</v>
      </c>
      <c r="BL99" s="17" t="s">
        <v>119</v>
      </c>
      <c r="BM99" s="187" t="s">
        <v>152</v>
      </c>
    </row>
    <row r="100" s="11" customFormat="1">
      <c r="A100" s="11"/>
      <c r="B100" s="200"/>
      <c r="C100" s="201"/>
      <c r="D100" s="191" t="s">
        <v>121</v>
      </c>
      <c r="E100" s="202" t="s">
        <v>19</v>
      </c>
      <c r="F100" s="203" t="s">
        <v>153</v>
      </c>
      <c r="G100" s="201"/>
      <c r="H100" s="204">
        <v>44.530999999999999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10" t="s">
        <v>121</v>
      </c>
      <c r="AU100" s="210" t="s">
        <v>34</v>
      </c>
      <c r="AV100" s="11" t="s">
        <v>81</v>
      </c>
      <c r="AW100" s="11" t="s">
        <v>33</v>
      </c>
      <c r="AX100" s="11" t="s">
        <v>34</v>
      </c>
      <c r="AY100" s="210" t="s">
        <v>120</v>
      </c>
    </row>
    <row r="101" s="12" customFormat="1">
      <c r="A101" s="12"/>
      <c r="B101" s="211"/>
      <c r="C101" s="212"/>
      <c r="D101" s="191" t="s">
        <v>121</v>
      </c>
      <c r="E101" s="213" t="s">
        <v>19</v>
      </c>
      <c r="F101" s="214" t="s">
        <v>124</v>
      </c>
      <c r="G101" s="212"/>
      <c r="H101" s="215">
        <v>44.530999999999999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1" t="s">
        <v>121</v>
      </c>
      <c r="AU101" s="221" t="s">
        <v>34</v>
      </c>
      <c r="AV101" s="12" t="s">
        <v>119</v>
      </c>
      <c r="AW101" s="12" t="s">
        <v>33</v>
      </c>
      <c r="AX101" s="12" t="s">
        <v>79</v>
      </c>
      <c r="AY101" s="221" t="s">
        <v>120</v>
      </c>
    </row>
    <row r="102" s="2" customFormat="1" ht="24.15" customHeight="1">
      <c r="A102" s="38"/>
      <c r="B102" s="39"/>
      <c r="C102" s="176" t="s">
        <v>138</v>
      </c>
      <c r="D102" s="176" t="s">
        <v>114</v>
      </c>
      <c r="E102" s="177" t="s">
        <v>154</v>
      </c>
      <c r="F102" s="178" t="s">
        <v>155</v>
      </c>
      <c r="G102" s="179" t="s">
        <v>132</v>
      </c>
      <c r="H102" s="180">
        <v>0.44800000000000001</v>
      </c>
      <c r="I102" s="181"/>
      <c r="J102" s="182">
        <f>ROUND(I102*H102,2)</f>
        <v>0</v>
      </c>
      <c r="K102" s="178" t="s">
        <v>118</v>
      </c>
      <c r="L102" s="44"/>
      <c r="M102" s="183" t="s">
        <v>19</v>
      </c>
      <c r="N102" s="184" t="s">
        <v>43</v>
      </c>
      <c r="O102" s="84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87" t="s">
        <v>119</v>
      </c>
      <c r="AT102" s="187" t="s">
        <v>114</v>
      </c>
      <c r="AU102" s="187" t="s">
        <v>34</v>
      </c>
      <c r="AY102" s="17" t="s">
        <v>120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7" t="s">
        <v>79</v>
      </c>
      <c r="BK102" s="188">
        <f>ROUND(I102*H102,2)</f>
        <v>0</v>
      </c>
      <c r="BL102" s="17" t="s">
        <v>119</v>
      </c>
      <c r="BM102" s="187" t="s">
        <v>156</v>
      </c>
    </row>
    <row r="103" s="11" customFormat="1">
      <c r="A103" s="11"/>
      <c r="B103" s="200"/>
      <c r="C103" s="201"/>
      <c r="D103" s="191" t="s">
        <v>121</v>
      </c>
      <c r="E103" s="202" t="s">
        <v>19</v>
      </c>
      <c r="F103" s="203" t="s">
        <v>157</v>
      </c>
      <c r="G103" s="201"/>
      <c r="H103" s="204">
        <v>0.44800000000000001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10" t="s">
        <v>121</v>
      </c>
      <c r="AU103" s="210" t="s">
        <v>34</v>
      </c>
      <c r="AV103" s="11" t="s">
        <v>81</v>
      </c>
      <c r="AW103" s="11" t="s">
        <v>33</v>
      </c>
      <c r="AX103" s="11" t="s">
        <v>34</v>
      </c>
      <c r="AY103" s="210" t="s">
        <v>120</v>
      </c>
    </row>
    <row r="104" s="12" customFormat="1">
      <c r="A104" s="12"/>
      <c r="B104" s="211"/>
      <c r="C104" s="212"/>
      <c r="D104" s="191" t="s">
        <v>121</v>
      </c>
      <c r="E104" s="213" t="s">
        <v>19</v>
      </c>
      <c r="F104" s="214" t="s">
        <v>124</v>
      </c>
      <c r="G104" s="212"/>
      <c r="H104" s="215">
        <v>0.44800000000000001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1" t="s">
        <v>121</v>
      </c>
      <c r="AU104" s="221" t="s">
        <v>34</v>
      </c>
      <c r="AV104" s="12" t="s">
        <v>119</v>
      </c>
      <c r="AW104" s="12" t="s">
        <v>33</v>
      </c>
      <c r="AX104" s="12" t="s">
        <v>79</v>
      </c>
      <c r="AY104" s="221" t="s">
        <v>120</v>
      </c>
    </row>
    <row r="105" s="2" customFormat="1" ht="24.15" customHeight="1">
      <c r="A105" s="38"/>
      <c r="B105" s="39"/>
      <c r="C105" s="176" t="s">
        <v>158</v>
      </c>
      <c r="D105" s="176" t="s">
        <v>114</v>
      </c>
      <c r="E105" s="177" t="s">
        <v>159</v>
      </c>
      <c r="F105" s="178" t="s">
        <v>160</v>
      </c>
      <c r="G105" s="179" t="s">
        <v>161</v>
      </c>
      <c r="H105" s="180">
        <v>502.19999999999999</v>
      </c>
      <c r="I105" s="181"/>
      <c r="J105" s="182">
        <f>ROUND(I105*H105,2)</f>
        <v>0</v>
      </c>
      <c r="K105" s="178" t="s">
        <v>118</v>
      </c>
      <c r="L105" s="44"/>
      <c r="M105" s="183" t="s">
        <v>19</v>
      </c>
      <c r="N105" s="184" t="s">
        <v>43</v>
      </c>
      <c r="O105" s="84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7" t="s">
        <v>119</v>
      </c>
      <c r="AT105" s="187" t="s">
        <v>114</v>
      </c>
      <c r="AU105" s="187" t="s">
        <v>34</v>
      </c>
      <c r="AY105" s="17" t="s">
        <v>120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7" t="s">
        <v>79</v>
      </c>
      <c r="BK105" s="188">
        <f>ROUND(I105*H105,2)</f>
        <v>0</v>
      </c>
      <c r="BL105" s="17" t="s">
        <v>119</v>
      </c>
      <c r="BM105" s="187" t="s">
        <v>162</v>
      </c>
    </row>
    <row r="106" s="11" customFormat="1">
      <c r="A106" s="11"/>
      <c r="B106" s="200"/>
      <c r="C106" s="201"/>
      <c r="D106" s="191" t="s">
        <v>121</v>
      </c>
      <c r="E106" s="202" t="s">
        <v>19</v>
      </c>
      <c r="F106" s="203" t="s">
        <v>163</v>
      </c>
      <c r="G106" s="201"/>
      <c r="H106" s="204">
        <v>502.19999999999999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10" t="s">
        <v>121</v>
      </c>
      <c r="AU106" s="210" t="s">
        <v>34</v>
      </c>
      <c r="AV106" s="11" t="s">
        <v>81</v>
      </c>
      <c r="AW106" s="11" t="s">
        <v>33</v>
      </c>
      <c r="AX106" s="11" t="s">
        <v>34</v>
      </c>
      <c r="AY106" s="210" t="s">
        <v>120</v>
      </c>
    </row>
    <row r="107" s="12" customFormat="1">
      <c r="A107" s="12"/>
      <c r="B107" s="211"/>
      <c r="C107" s="212"/>
      <c r="D107" s="191" t="s">
        <v>121</v>
      </c>
      <c r="E107" s="213" t="s">
        <v>19</v>
      </c>
      <c r="F107" s="214" t="s">
        <v>124</v>
      </c>
      <c r="G107" s="212"/>
      <c r="H107" s="215">
        <v>502.19999999999999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1" t="s">
        <v>121</v>
      </c>
      <c r="AU107" s="221" t="s">
        <v>34</v>
      </c>
      <c r="AV107" s="12" t="s">
        <v>119</v>
      </c>
      <c r="AW107" s="12" t="s">
        <v>33</v>
      </c>
      <c r="AX107" s="12" t="s">
        <v>79</v>
      </c>
      <c r="AY107" s="221" t="s">
        <v>120</v>
      </c>
    </row>
    <row r="108" s="2" customFormat="1" ht="24.15" customHeight="1">
      <c r="A108" s="38"/>
      <c r="B108" s="39"/>
      <c r="C108" s="176" t="s">
        <v>143</v>
      </c>
      <c r="D108" s="176" t="s">
        <v>114</v>
      </c>
      <c r="E108" s="177" t="s">
        <v>164</v>
      </c>
      <c r="F108" s="178" t="s">
        <v>165</v>
      </c>
      <c r="G108" s="179" t="s">
        <v>132</v>
      </c>
      <c r="H108" s="180">
        <v>0.44800000000000001</v>
      </c>
      <c r="I108" s="181"/>
      <c r="J108" s="182">
        <f>ROUND(I108*H108,2)</f>
        <v>0</v>
      </c>
      <c r="K108" s="178" t="s">
        <v>118</v>
      </c>
      <c r="L108" s="44"/>
      <c r="M108" s="183" t="s">
        <v>19</v>
      </c>
      <c r="N108" s="184" t="s">
        <v>43</v>
      </c>
      <c r="O108" s="84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7" t="s">
        <v>119</v>
      </c>
      <c r="AT108" s="187" t="s">
        <v>114</v>
      </c>
      <c r="AU108" s="187" t="s">
        <v>34</v>
      </c>
      <c r="AY108" s="17" t="s">
        <v>120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7" t="s">
        <v>79</v>
      </c>
      <c r="BK108" s="188">
        <f>ROUND(I108*H108,2)</f>
        <v>0</v>
      </c>
      <c r="BL108" s="17" t="s">
        <v>119</v>
      </c>
      <c r="BM108" s="187" t="s">
        <v>166</v>
      </c>
    </row>
    <row r="109" s="11" customFormat="1">
      <c r="A109" s="11"/>
      <c r="B109" s="200"/>
      <c r="C109" s="201"/>
      <c r="D109" s="191" t="s">
        <v>121</v>
      </c>
      <c r="E109" s="202" t="s">
        <v>19</v>
      </c>
      <c r="F109" s="203" t="s">
        <v>157</v>
      </c>
      <c r="G109" s="201"/>
      <c r="H109" s="204">
        <v>0.44800000000000001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10" t="s">
        <v>121</v>
      </c>
      <c r="AU109" s="210" t="s">
        <v>34</v>
      </c>
      <c r="AV109" s="11" t="s">
        <v>81</v>
      </c>
      <c r="AW109" s="11" t="s">
        <v>33</v>
      </c>
      <c r="AX109" s="11" t="s">
        <v>34</v>
      </c>
      <c r="AY109" s="210" t="s">
        <v>120</v>
      </c>
    </row>
    <row r="110" s="10" customFormat="1">
      <c r="A110" s="10"/>
      <c r="B110" s="189"/>
      <c r="C110" s="190"/>
      <c r="D110" s="191" t="s">
        <v>121</v>
      </c>
      <c r="E110" s="192" t="s">
        <v>19</v>
      </c>
      <c r="F110" s="193" t="s">
        <v>167</v>
      </c>
      <c r="G110" s="190"/>
      <c r="H110" s="192" t="s">
        <v>19</v>
      </c>
      <c r="I110" s="194"/>
      <c r="J110" s="190"/>
      <c r="K110" s="190"/>
      <c r="L110" s="195"/>
      <c r="M110" s="196"/>
      <c r="N110" s="197"/>
      <c r="O110" s="197"/>
      <c r="P110" s="197"/>
      <c r="Q110" s="197"/>
      <c r="R110" s="197"/>
      <c r="S110" s="197"/>
      <c r="T110" s="198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199" t="s">
        <v>121</v>
      </c>
      <c r="AU110" s="199" t="s">
        <v>34</v>
      </c>
      <c r="AV110" s="10" t="s">
        <v>79</v>
      </c>
      <c r="AW110" s="10" t="s">
        <v>33</v>
      </c>
      <c r="AX110" s="10" t="s">
        <v>34</v>
      </c>
      <c r="AY110" s="199" t="s">
        <v>120</v>
      </c>
    </row>
    <row r="111" s="12" customFormat="1">
      <c r="A111" s="12"/>
      <c r="B111" s="211"/>
      <c r="C111" s="212"/>
      <c r="D111" s="191" t="s">
        <v>121</v>
      </c>
      <c r="E111" s="213" t="s">
        <v>19</v>
      </c>
      <c r="F111" s="214" t="s">
        <v>124</v>
      </c>
      <c r="G111" s="212"/>
      <c r="H111" s="215">
        <v>0.44800000000000001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1" t="s">
        <v>121</v>
      </c>
      <c r="AU111" s="221" t="s">
        <v>34</v>
      </c>
      <c r="AV111" s="12" t="s">
        <v>119</v>
      </c>
      <c r="AW111" s="12" t="s">
        <v>33</v>
      </c>
      <c r="AX111" s="12" t="s">
        <v>79</v>
      </c>
      <c r="AY111" s="221" t="s">
        <v>120</v>
      </c>
    </row>
    <row r="112" s="2" customFormat="1" ht="24.15" customHeight="1">
      <c r="A112" s="38"/>
      <c r="B112" s="39"/>
      <c r="C112" s="176" t="s">
        <v>168</v>
      </c>
      <c r="D112" s="176" t="s">
        <v>114</v>
      </c>
      <c r="E112" s="177" t="s">
        <v>169</v>
      </c>
      <c r="F112" s="178" t="s">
        <v>170</v>
      </c>
      <c r="G112" s="179" t="s">
        <v>117</v>
      </c>
      <c r="H112" s="180">
        <v>20</v>
      </c>
      <c r="I112" s="181"/>
      <c r="J112" s="182">
        <f>ROUND(I112*H112,2)</f>
        <v>0</v>
      </c>
      <c r="K112" s="178" t="s">
        <v>118</v>
      </c>
      <c r="L112" s="44"/>
      <c r="M112" s="183" t="s">
        <v>19</v>
      </c>
      <c r="N112" s="184" t="s">
        <v>43</v>
      </c>
      <c r="O112" s="84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7" t="s">
        <v>119</v>
      </c>
      <c r="AT112" s="187" t="s">
        <v>114</v>
      </c>
      <c r="AU112" s="187" t="s">
        <v>34</v>
      </c>
      <c r="AY112" s="17" t="s">
        <v>120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7" t="s">
        <v>79</v>
      </c>
      <c r="BK112" s="188">
        <f>ROUND(I112*H112,2)</f>
        <v>0</v>
      </c>
      <c r="BL112" s="17" t="s">
        <v>119</v>
      </c>
      <c r="BM112" s="187" t="s">
        <v>171</v>
      </c>
    </row>
    <row r="113" s="11" customFormat="1">
      <c r="A113" s="11"/>
      <c r="B113" s="200"/>
      <c r="C113" s="201"/>
      <c r="D113" s="191" t="s">
        <v>121</v>
      </c>
      <c r="E113" s="202" t="s">
        <v>19</v>
      </c>
      <c r="F113" s="203" t="s">
        <v>172</v>
      </c>
      <c r="G113" s="201"/>
      <c r="H113" s="204">
        <v>20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10" t="s">
        <v>121</v>
      </c>
      <c r="AU113" s="210" t="s">
        <v>34</v>
      </c>
      <c r="AV113" s="11" t="s">
        <v>81</v>
      </c>
      <c r="AW113" s="11" t="s">
        <v>33</v>
      </c>
      <c r="AX113" s="11" t="s">
        <v>34</v>
      </c>
      <c r="AY113" s="210" t="s">
        <v>120</v>
      </c>
    </row>
    <row r="114" s="10" customFormat="1">
      <c r="A114" s="10"/>
      <c r="B114" s="189"/>
      <c r="C114" s="190"/>
      <c r="D114" s="191" t="s">
        <v>121</v>
      </c>
      <c r="E114" s="192" t="s">
        <v>19</v>
      </c>
      <c r="F114" s="193" t="s">
        <v>173</v>
      </c>
      <c r="G114" s="190"/>
      <c r="H114" s="192" t="s">
        <v>19</v>
      </c>
      <c r="I114" s="194"/>
      <c r="J114" s="190"/>
      <c r="K114" s="190"/>
      <c r="L114" s="195"/>
      <c r="M114" s="196"/>
      <c r="N114" s="197"/>
      <c r="O114" s="197"/>
      <c r="P114" s="197"/>
      <c r="Q114" s="197"/>
      <c r="R114" s="197"/>
      <c r="S114" s="197"/>
      <c r="T114" s="198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199" t="s">
        <v>121</v>
      </c>
      <c r="AU114" s="199" t="s">
        <v>34</v>
      </c>
      <c r="AV114" s="10" t="s">
        <v>79</v>
      </c>
      <c r="AW114" s="10" t="s">
        <v>33</v>
      </c>
      <c r="AX114" s="10" t="s">
        <v>34</v>
      </c>
      <c r="AY114" s="199" t="s">
        <v>120</v>
      </c>
    </row>
    <row r="115" s="12" customFormat="1">
      <c r="A115" s="12"/>
      <c r="B115" s="211"/>
      <c r="C115" s="212"/>
      <c r="D115" s="191" t="s">
        <v>121</v>
      </c>
      <c r="E115" s="213" t="s">
        <v>19</v>
      </c>
      <c r="F115" s="214" t="s">
        <v>124</v>
      </c>
      <c r="G115" s="212"/>
      <c r="H115" s="215">
        <v>20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1" t="s">
        <v>121</v>
      </c>
      <c r="AU115" s="221" t="s">
        <v>34</v>
      </c>
      <c r="AV115" s="12" t="s">
        <v>119</v>
      </c>
      <c r="AW115" s="12" t="s">
        <v>33</v>
      </c>
      <c r="AX115" s="12" t="s">
        <v>79</v>
      </c>
      <c r="AY115" s="221" t="s">
        <v>120</v>
      </c>
    </row>
    <row r="116" s="2" customFormat="1" ht="16.5" customHeight="1">
      <c r="A116" s="38"/>
      <c r="B116" s="39"/>
      <c r="C116" s="176" t="s">
        <v>147</v>
      </c>
      <c r="D116" s="176" t="s">
        <v>114</v>
      </c>
      <c r="E116" s="177" t="s">
        <v>174</v>
      </c>
      <c r="F116" s="178" t="s">
        <v>175</v>
      </c>
      <c r="G116" s="179" t="s">
        <v>176</v>
      </c>
      <c r="H116" s="180">
        <v>23.042999999999999</v>
      </c>
      <c r="I116" s="181"/>
      <c r="J116" s="182">
        <f>ROUND(I116*H116,2)</f>
        <v>0</v>
      </c>
      <c r="K116" s="178" t="s">
        <v>118</v>
      </c>
      <c r="L116" s="44"/>
      <c r="M116" s="183" t="s">
        <v>19</v>
      </c>
      <c r="N116" s="184" t="s">
        <v>43</v>
      </c>
      <c r="O116" s="84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7" t="s">
        <v>119</v>
      </c>
      <c r="AT116" s="187" t="s">
        <v>114</v>
      </c>
      <c r="AU116" s="187" t="s">
        <v>34</v>
      </c>
      <c r="AY116" s="17" t="s">
        <v>120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7" t="s">
        <v>79</v>
      </c>
      <c r="BK116" s="188">
        <f>ROUND(I116*H116,2)</f>
        <v>0</v>
      </c>
      <c r="BL116" s="17" t="s">
        <v>119</v>
      </c>
      <c r="BM116" s="187" t="s">
        <v>177</v>
      </c>
    </row>
    <row r="117" s="11" customFormat="1">
      <c r="A117" s="11"/>
      <c r="B117" s="200"/>
      <c r="C117" s="201"/>
      <c r="D117" s="191" t="s">
        <v>121</v>
      </c>
      <c r="E117" s="202" t="s">
        <v>19</v>
      </c>
      <c r="F117" s="203" t="s">
        <v>178</v>
      </c>
      <c r="G117" s="201"/>
      <c r="H117" s="204">
        <v>23.042999999999999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10" t="s">
        <v>121</v>
      </c>
      <c r="AU117" s="210" t="s">
        <v>34</v>
      </c>
      <c r="AV117" s="11" t="s">
        <v>81</v>
      </c>
      <c r="AW117" s="11" t="s">
        <v>33</v>
      </c>
      <c r="AX117" s="11" t="s">
        <v>34</v>
      </c>
      <c r="AY117" s="210" t="s">
        <v>120</v>
      </c>
    </row>
    <row r="118" s="12" customFormat="1">
      <c r="A118" s="12"/>
      <c r="B118" s="211"/>
      <c r="C118" s="212"/>
      <c r="D118" s="191" t="s">
        <v>121</v>
      </c>
      <c r="E118" s="213" t="s">
        <v>19</v>
      </c>
      <c r="F118" s="214" t="s">
        <v>124</v>
      </c>
      <c r="G118" s="212"/>
      <c r="H118" s="215">
        <v>23.042999999999999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1" t="s">
        <v>121</v>
      </c>
      <c r="AU118" s="221" t="s">
        <v>34</v>
      </c>
      <c r="AV118" s="12" t="s">
        <v>119</v>
      </c>
      <c r="AW118" s="12" t="s">
        <v>33</v>
      </c>
      <c r="AX118" s="12" t="s">
        <v>79</v>
      </c>
      <c r="AY118" s="221" t="s">
        <v>120</v>
      </c>
    </row>
    <row r="119" s="2" customFormat="1" ht="24.15" customHeight="1">
      <c r="A119" s="38"/>
      <c r="B119" s="39"/>
      <c r="C119" s="176" t="s">
        <v>179</v>
      </c>
      <c r="D119" s="176" t="s">
        <v>114</v>
      </c>
      <c r="E119" s="177" t="s">
        <v>180</v>
      </c>
      <c r="F119" s="178" t="s">
        <v>181</v>
      </c>
      <c r="G119" s="179" t="s">
        <v>182</v>
      </c>
      <c r="H119" s="180">
        <v>4</v>
      </c>
      <c r="I119" s="181"/>
      <c r="J119" s="182">
        <f>ROUND(I119*H119,2)</f>
        <v>0</v>
      </c>
      <c r="K119" s="178" t="s">
        <v>118</v>
      </c>
      <c r="L119" s="44"/>
      <c r="M119" s="183" t="s">
        <v>19</v>
      </c>
      <c r="N119" s="184" t="s">
        <v>43</v>
      </c>
      <c r="O119" s="84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7" t="s">
        <v>119</v>
      </c>
      <c r="AT119" s="187" t="s">
        <v>114</v>
      </c>
      <c r="AU119" s="187" t="s">
        <v>34</v>
      </c>
      <c r="AY119" s="17" t="s">
        <v>120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7" t="s">
        <v>79</v>
      </c>
      <c r="BK119" s="188">
        <f>ROUND(I119*H119,2)</f>
        <v>0</v>
      </c>
      <c r="BL119" s="17" t="s">
        <v>119</v>
      </c>
      <c r="BM119" s="187" t="s">
        <v>183</v>
      </c>
    </row>
    <row r="120" s="11" customFormat="1">
      <c r="A120" s="11"/>
      <c r="B120" s="200"/>
      <c r="C120" s="201"/>
      <c r="D120" s="191" t="s">
        <v>121</v>
      </c>
      <c r="E120" s="202" t="s">
        <v>19</v>
      </c>
      <c r="F120" s="203" t="s">
        <v>184</v>
      </c>
      <c r="G120" s="201"/>
      <c r="H120" s="204">
        <v>4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10" t="s">
        <v>121</v>
      </c>
      <c r="AU120" s="210" t="s">
        <v>34</v>
      </c>
      <c r="AV120" s="11" t="s">
        <v>81</v>
      </c>
      <c r="AW120" s="11" t="s">
        <v>33</v>
      </c>
      <c r="AX120" s="11" t="s">
        <v>34</v>
      </c>
      <c r="AY120" s="210" t="s">
        <v>120</v>
      </c>
    </row>
    <row r="121" s="12" customFormat="1">
      <c r="A121" s="12"/>
      <c r="B121" s="211"/>
      <c r="C121" s="212"/>
      <c r="D121" s="191" t="s">
        <v>121</v>
      </c>
      <c r="E121" s="213" t="s">
        <v>19</v>
      </c>
      <c r="F121" s="214" t="s">
        <v>124</v>
      </c>
      <c r="G121" s="212"/>
      <c r="H121" s="215">
        <v>4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1" t="s">
        <v>121</v>
      </c>
      <c r="AU121" s="221" t="s">
        <v>34</v>
      </c>
      <c r="AV121" s="12" t="s">
        <v>119</v>
      </c>
      <c r="AW121" s="12" t="s">
        <v>33</v>
      </c>
      <c r="AX121" s="12" t="s">
        <v>79</v>
      </c>
      <c r="AY121" s="221" t="s">
        <v>120</v>
      </c>
    </row>
    <row r="122" s="2" customFormat="1" ht="24.15" customHeight="1">
      <c r="A122" s="38"/>
      <c r="B122" s="39"/>
      <c r="C122" s="176" t="s">
        <v>152</v>
      </c>
      <c r="D122" s="176" t="s">
        <v>114</v>
      </c>
      <c r="E122" s="177" t="s">
        <v>185</v>
      </c>
      <c r="F122" s="178" t="s">
        <v>186</v>
      </c>
      <c r="G122" s="179" t="s">
        <v>182</v>
      </c>
      <c r="H122" s="180">
        <v>40</v>
      </c>
      <c r="I122" s="181"/>
      <c r="J122" s="182">
        <f>ROUND(I122*H122,2)</f>
        <v>0</v>
      </c>
      <c r="K122" s="178" t="s">
        <v>118</v>
      </c>
      <c r="L122" s="44"/>
      <c r="M122" s="183" t="s">
        <v>19</v>
      </c>
      <c r="N122" s="184" t="s">
        <v>43</v>
      </c>
      <c r="O122" s="84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7" t="s">
        <v>119</v>
      </c>
      <c r="AT122" s="187" t="s">
        <v>114</v>
      </c>
      <c r="AU122" s="187" t="s">
        <v>34</v>
      </c>
      <c r="AY122" s="17" t="s">
        <v>120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7" t="s">
        <v>79</v>
      </c>
      <c r="BK122" s="188">
        <f>ROUND(I122*H122,2)</f>
        <v>0</v>
      </c>
      <c r="BL122" s="17" t="s">
        <v>119</v>
      </c>
      <c r="BM122" s="187" t="s">
        <v>187</v>
      </c>
    </row>
    <row r="123" s="11" customFormat="1">
      <c r="A123" s="11"/>
      <c r="B123" s="200"/>
      <c r="C123" s="201"/>
      <c r="D123" s="191" t="s">
        <v>121</v>
      </c>
      <c r="E123" s="202" t="s">
        <v>19</v>
      </c>
      <c r="F123" s="203" t="s">
        <v>188</v>
      </c>
      <c r="G123" s="201"/>
      <c r="H123" s="204">
        <v>40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10" t="s">
        <v>121</v>
      </c>
      <c r="AU123" s="210" t="s">
        <v>34</v>
      </c>
      <c r="AV123" s="11" t="s">
        <v>81</v>
      </c>
      <c r="AW123" s="11" t="s">
        <v>33</v>
      </c>
      <c r="AX123" s="11" t="s">
        <v>34</v>
      </c>
      <c r="AY123" s="210" t="s">
        <v>120</v>
      </c>
    </row>
    <row r="124" s="12" customFormat="1">
      <c r="A124" s="12"/>
      <c r="B124" s="211"/>
      <c r="C124" s="212"/>
      <c r="D124" s="191" t="s">
        <v>121</v>
      </c>
      <c r="E124" s="213" t="s">
        <v>19</v>
      </c>
      <c r="F124" s="214" t="s">
        <v>124</v>
      </c>
      <c r="G124" s="212"/>
      <c r="H124" s="215">
        <v>40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1" t="s">
        <v>121</v>
      </c>
      <c r="AU124" s="221" t="s">
        <v>34</v>
      </c>
      <c r="AV124" s="12" t="s">
        <v>119</v>
      </c>
      <c r="AW124" s="12" t="s">
        <v>33</v>
      </c>
      <c r="AX124" s="12" t="s">
        <v>79</v>
      </c>
      <c r="AY124" s="221" t="s">
        <v>120</v>
      </c>
    </row>
    <row r="125" s="2" customFormat="1" ht="24.15" customHeight="1">
      <c r="A125" s="38"/>
      <c r="B125" s="39"/>
      <c r="C125" s="176" t="s">
        <v>8</v>
      </c>
      <c r="D125" s="176" t="s">
        <v>114</v>
      </c>
      <c r="E125" s="177" t="s">
        <v>189</v>
      </c>
      <c r="F125" s="178" t="s">
        <v>190</v>
      </c>
      <c r="G125" s="179" t="s">
        <v>182</v>
      </c>
      <c r="H125" s="180">
        <v>4</v>
      </c>
      <c r="I125" s="181"/>
      <c r="J125" s="182">
        <f>ROUND(I125*H125,2)</f>
        <v>0</v>
      </c>
      <c r="K125" s="178" t="s">
        <v>118</v>
      </c>
      <c r="L125" s="44"/>
      <c r="M125" s="183" t="s">
        <v>19</v>
      </c>
      <c r="N125" s="184" t="s">
        <v>43</v>
      </c>
      <c r="O125" s="84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7" t="s">
        <v>119</v>
      </c>
      <c r="AT125" s="187" t="s">
        <v>114</v>
      </c>
      <c r="AU125" s="187" t="s">
        <v>34</v>
      </c>
      <c r="AY125" s="17" t="s">
        <v>120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7" t="s">
        <v>79</v>
      </c>
      <c r="BK125" s="188">
        <f>ROUND(I125*H125,2)</f>
        <v>0</v>
      </c>
      <c r="BL125" s="17" t="s">
        <v>119</v>
      </c>
      <c r="BM125" s="187" t="s">
        <v>191</v>
      </c>
    </row>
    <row r="126" s="2" customFormat="1" ht="37.8" customHeight="1">
      <c r="A126" s="38"/>
      <c r="B126" s="39"/>
      <c r="C126" s="176" t="s">
        <v>156</v>
      </c>
      <c r="D126" s="176" t="s">
        <v>114</v>
      </c>
      <c r="E126" s="177" t="s">
        <v>192</v>
      </c>
      <c r="F126" s="178" t="s">
        <v>193</v>
      </c>
      <c r="G126" s="179" t="s">
        <v>117</v>
      </c>
      <c r="H126" s="180">
        <v>994</v>
      </c>
      <c r="I126" s="181"/>
      <c r="J126" s="182">
        <f>ROUND(I126*H126,2)</f>
        <v>0</v>
      </c>
      <c r="K126" s="178" t="s">
        <v>118</v>
      </c>
      <c r="L126" s="44"/>
      <c r="M126" s="183" t="s">
        <v>19</v>
      </c>
      <c r="N126" s="184" t="s">
        <v>43</v>
      </c>
      <c r="O126" s="84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7" t="s">
        <v>119</v>
      </c>
      <c r="AT126" s="187" t="s">
        <v>114</v>
      </c>
      <c r="AU126" s="187" t="s">
        <v>34</v>
      </c>
      <c r="AY126" s="17" t="s">
        <v>120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7" t="s">
        <v>79</v>
      </c>
      <c r="BK126" s="188">
        <f>ROUND(I126*H126,2)</f>
        <v>0</v>
      </c>
      <c r="BL126" s="17" t="s">
        <v>119</v>
      </c>
      <c r="BM126" s="187" t="s">
        <v>194</v>
      </c>
    </row>
    <row r="127" s="11" customFormat="1">
      <c r="A127" s="11"/>
      <c r="B127" s="200"/>
      <c r="C127" s="201"/>
      <c r="D127" s="191" t="s">
        <v>121</v>
      </c>
      <c r="E127" s="202" t="s">
        <v>19</v>
      </c>
      <c r="F127" s="203" t="s">
        <v>195</v>
      </c>
      <c r="G127" s="201"/>
      <c r="H127" s="204">
        <v>994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10" t="s">
        <v>121</v>
      </c>
      <c r="AU127" s="210" t="s">
        <v>34</v>
      </c>
      <c r="AV127" s="11" t="s">
        <v>81</v>
      </c>
      <c r="AW127" s="11" t="s">
        <v>33</v>
      </c>
      <c r="AX127" s="11" t="s">
        <v>34</v>
      </c>
      <c r="AY127" s="210" t="s">
        <v>120</v>
      </c>
    </row>
    <row r="128" s="12" customFormat="1">
      <c r="A128" s="12"/>
      <c r="B128" s="211"/>
      <c r="C128" s="212"/>
      <c r="D128" s="191" t="s">
        <v>121</v>
      </c>
      <c r="E128" s="213" t="s">
        <v>19</v>
      </c>
      <c r="F128" s="214" t="s">
        <v>124</v>
      </c>
      <c r="G128" s="212"/>
      <c r="H128" s="215">
        <v>994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1" t="s">
        <v>121</v>
      </c>
      <c r="AU128" s="221" t="s">
        <v>34</v>
      </c>
      <c r="AV128" s="12" t="s">
        <v>119</v>
      </c>
      <c r="AW128" s="12" t="s">
        <v>33</v>
      </c>
      <c r="AX128" s="12" t="s">
        <v>79</v>
      </c>
      <c r="AY128" s="221" t="s">
        <v>120</v>
      </c>
    </row>
    <row r="129" s="2" customFormat="1" ht="37.8" customHeight="1">
      <c r="A129" s="38"/>
      <c r="B129" s="39"/>
      <c r="C129" s="176" t="s">
        <v>196</v>
      </c>
      <c r="D129" s="176" t="s">
        <v>114</v>
      </c>
      <c r="E129" s="177" t="s">
        <v>197</v>
      </c>
      <c r="F129" s="178" t="s">
        <v>198</v>
      </c>
      <c r="G129" s="179" t="s">
        <v>117</v>
      </c>
      <c r="H129" s="180">
        <v>994</v>
      </c>
      <c r="I129" s="181"/>
      <c r="J129" s="182">
        <f>ROUND(I129*H129,2)</f>
        <v>0</v>
      </c>
      <c r="K129" s="178" t="s">
        <v>118</v>
      </c>
      <c r="L129" s="44"/>
      <c r="M129" s="183" t="s">
        <v>19</v>
      </c>
      <c r="N129" s="184" t="s">
        <v>43</v>
      </c>
      <c r="O129" s="84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7" t="s">
        <v>119</v>
      </c>
      <c r="AT129" s="187" t="s">
        <v>114</v>
      </c>
      <c r="AU129" s="187" t="s">
        <v>34</v>
      </c>
      <c r="AY129" s="17" t="s">
        <v>120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7" t="s">
        <v>79</v>
      </c>
      <c r="BK129" s="188">
        <f>ROUND(I129*H129,2)</f>
        <v>0</v>
      </c>
      <c r="BL129" s="17" t="s">
        <v>119</v>
      </c>
      <c r="BM129" s="187" t="s">
        <v>199</v>
      </c>
    </row>
    <row r="130" s="11" customFormat="1">
      <c r="A130" s="11"/>
      <c r="B130" s="200"/>
      <c r="C130" s="201"/>
      <c r="D130" s="191" t="s">
        <v>121</v>
      </c>
      <c r="E130" s="202" t="s">
        <v>19</v>
      </c>
      <c r="F130" s="203" t="s">
        <v>195</v>
      </c>
      <c r="G130" s="201"/>
      <c r="H130" s="204">
        <v>994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10" t="s">
        <v>121</v>
      </c>
      <c r="AU130" s="210" t="s">
        <v>34</v>
      </c>
      <c r="AV130" s="11" t="s">
        <v>81</v>
      </c>
      <c r="AW130" s="11" t="s">
        <v>33</v>
      </c>
      <c r="AX130" s="11" t="s">
        <v>34</v>
      </c>
      <c r="AY130" s="210" t="s">
        <v>120</v>
      </c>
    </row>
    <row r="131" s="12" customFormat="1">
      <c r="A131" s="12"/>
      <c r="B131" s="211"/>
      <c r="C131" s="212"/>
      <c r="D131" s="191" t="s">
        <v>121</v>
      </c>
      <c r="E131" s="213" t="s">
        <v>19</v>
      </c>
      <c r="F131" s="214" t="s">
        <v>124</v>
      </c>
      <c r="G131" s="212"/>
      <c r="H131" s="215">
        <v>994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1" t="s">
        <v>121</v>
      </c>
      <c r="AU131" s="221" t="s">
        <v>34</v>
      </c>
      <c r="AV131" s="12" t="s">
        <v>119</v>
      </c>
      <c r="AW131" s="12" t="s">
        <v>33</v>
      </c>
      <c r="AX131" s="12" t="s">
        <v>79</v>
      </c>
      <c r="AY131" s="221" t="s">
        <v>120</v>
      </c>
    </row>
    <row r="132" s="2" customFormat="1" ht="55.5" customHeight="1">
      <c r="A132" s="38"/>
      <c r="B132" s="39"/>
      <c r="C132" s="176" t="s">
        <v>162</v>
      </c>
      <c r="D132" s="176" t="s">
        <v>114</v>
      </c>
      <c r="E132" s="177" t="s">
        <v>200</v>
      </c>
      <c r="F132" s="178" t="s">
        <v>201</v>
      </c>
      <c r="G132" s="179" t="s">
        <v>137</v>
      </c>
      <c r="H132" s="180">
        <v>1219.031</v>
      </c>
      <c r="I132" s="181"/>
      <c r="J132" s="182">
        <f>ROUND(I132*H132,2)</f>
        <v>0</v>
      </c>
      <c r="K132" s="178" t="s">
        <v>118</v>
      </c>
      <c r="L132" s="44"/>
      <c r="M132" s="183" t="s">
        <v>19</v>
      </c>
      <c r="N132" s="184" t="s">
        <v>43</v>
      </c>
      <c r="O132" s="84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7" t="s">
        <v>119</v>
      </c>
      <c r="AT132" s="187" t="s">
        <v>114</v>
      </c>
      <c r="AU132" s="187" t="s">
        <v>34</v>
      </c>
      <c r="AY132" s="17" t="s">
        <v>120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7" t="s">
        <v>79</v>
      </c>
      <c r="BK132" s="188">
        <f>ROUND(I132*H132,2)</f>
        <v>0</v>
      </c>
      <c r="BL132" s="17" t="s">
        <v>119</v>
      </c>
      <c r="BM132" s="187" t="s">
        <v>202</v>
      </c>
    </row>
    <row r="133" s="10" customFormat="1">
      <c r="A133" s="10"/>
      <c r="B133" s="189"/>
      <c r="C133" s="190"/>
      <c r="D133" s="191" t="s">
        <v>121</v>
      </c>
      <c r="E133" s="192" t="s">
        <v>19</v>
      </c>
      <c r="F133" s="193" t="s">
        <v>203</v>
      </c>
      <c r="G133" s="190"/>
      <c r="H133" s="192" t="s">
        <v>19</v>
      </c>
      <c r="I133" s="194"/>
      <c r="J133" s="190"/>
      <c r="K133" s="190"/>
      <c r="L133" s="195"/>
      <c r="M133" s="196"/>
      <c r="N133" s="197"/>
      <c r="O133" s="197"/>
      <c r="P133" s="197"/>
      <c r="Q133" s="197"/>
      <c r="R133" s="197"/>
      <c r="S133" s="197"/>
      <c r="T133" s="198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199" t="s">
        <v>121</v>
      </c>
      <c r="AU133" s="199" t="s">
        <v>34</v>
      </c>
      <c r="AV133" s="10" t="s">
        <v>79</v>
      </c>
      <c r="AW133" s="10" t="s">
        <v>33</v>
      </c>
      <c r="AX133" s="10" t="s">
        <v>34</v>
      </c>
      <c r="AY133" s="199" t="s">
        <v>120</v>
      </c>
    </row>
    <row r="134" s="11" customFormat="1">
      <c r="A134" s="11"/>
      <c r="B134" s="200"/>
      <c r="C134" s="201"/>
      <c r="D134" s="191" t="s">
        <v>121</v>
      </c>
      <c r="E134" s="202" t="s">
        <v>19</v>
      </c>
      <c r="F134" s="203" t="s">
        <v>204</v>
      </c>
      <c r="G134" s="201"/>
      <c r="H134" s="204">
        <v>1219.031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10" t="s">
        <v>121</v>
      </c>
      <c r="AU134" s="210" t="s">
        <v>34</v>
      </c>
      <c r="AV134" s="11" t="s">
        <v>81</v>
      </c>
      <c r="AW134" s="11" t="s">
        <v>33</v>
      </c>
      <c r="AX134" s="11" t="s">
        <v>34</v>
      </c>
      <c r="AY134" s="210" t="s">
        <v>120</v>
      </c>
    </row>
    <row r="135" s="12" customFormat="1">
      <c r="A135" s="12"/>
      <c r="B135" s="211"/>
      <c r="C135" s="212"/>
      <c r="D135" s="191" t="s">
        <v>121</v>
      </c>
      <c r="E135" s="213" t="s">
        <v>19</v>
      </c>
      <c r="F135" s="214" t="s">
        <v>124</v>
      </c>
      <c r="G135" s="212"/>
      <c r="H135" s="215">
        <v>1219.031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1" t="s">
        <v>121</v>
      </c>
      <c r="AU135" s="221" t="s">
        <v>34</v>
      </c>
      <c r="AV135" s="12" t="s">
        <v>119</v>
      </c>
      <c r="AW135" s="12" t="s">
        <v>33</v>
      </c>
      <c r="AX135" s="12" t="s">
        <v>79</v>
      </c>
      <c r="AY135" s="221" t="s">
        <v>120</v>
      </c>
    </row>
    <row r="136" s="2" customFormat="1" ht="21.75" customHeight="1">
      <c r="A136" s="38"/>
      <c r="B136" s="39"/>
      <c r="C136" s="176" t="s">
        <v>205</v>
      </c>
      <c r="D136" s="176" t="s">
        <v>114</v>
      </c>
      <c r="E136" s="177" t="s">
        <v>206</v>
      </c>
      <c r="F136" s="178" t="s">
        <v>207</v>
      </c>
      <c r="G136" s="179" t="s">
        <v>137</v>
      </c>
      <c r="H136" s="180">
        <v>1219.031</v>
      </c>
      <c r="I136" s="181"/>
      <c r="J136" s="182">
        <f>ROUND(I136*H136,2)</f>
        <v>0</v>
      </c>
      <c r="K136" s="178" t="s">
        <v>118</v>
      </c>
      <c r="L136" s="44"/>
      <c r="M136" s="183" t="s">
        <v>19</v>
      </c>
      <c r="N136" s="184" t="s">
        <v>43</v>
      </c>
      <c r="O136" s="84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7" t="s">
        <v>119</v>
      </c>
      <c r="AT136" s="187" t="s">
        <v>114</v>
      </c>
      <c r="AU136" s="187" t="s">
        <v>34</v>
      </c>
      <c r="AY136" s="17" t="s">
        <v>120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7" t="s">
        <v>79</v>
      </c>
      <c r="BK136" s="188">
        <f>ROUND(I136*H136,2)</f>
        <v>0</v>
      </c>
      <c r="BL136" s="17" t="s">
        <v>119</v>
      </c>
      <c r="BM136" s="187" t="s">
        <v>208</v>
      </c>
    </row>
    <row r="137" s="2" customFormat="1" ht="21.75" customHeight="1">
      <c r="A137" s="38"/>
      <c r="B137" s="39"/>
      <c r="C137" s="176" t="s">
        <v>209</v>
      </c>
      <c r="D137" s="176" t="s">
        <v>114</v>
      </c>
      <c r="E137" s="177" t="s">
        <v>210</v>
      </c>
      <c r="F137" s="178" t="s">
        <v>211</v>
      </c>
      <c r="G137" s="179" t="s">
        <v>137</v>
      </c>
      <c r="H137" s="180">
        <v>0.34499999999999997</v>
      </c>
      <c r="I137" s="181"/>
      <c r="J137" s="182">
        <f>ROUND(I137*H137,2)</f>
        <v>0</v>
      </c>
      <c r="K137" s="178" t="s">
        <v>118</v>
      </c>
      <c r="L137" s="44"/>
      <c r="M137" s="183" t="s">
        <v>19</v>
      </c>
      <c r="N137" s="184" t="s">
        <v>43</v>
      </c>
      <c r="O137" s="84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7" t="s">
        <v>119</v>
      </c>
      <c r="AT137" s="187" t="s">
        <v>114</v>
      </c>
      <c r="AU137" s="187" t="s">
        <v>34</v>
      </c>
      <c r="AY137" s="17" t="s">
        <v>120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7" t="s">
        <v>79</v>
      </c>
      <c r="BK137" s="188">
        <f>ROUND(I137*H137,2)</f>
        <v>0</v>
      </c>
      <c r="BL137" s="17" t="s">
        <v>119</v>
      </c>
      <c r="BM137" s="187" t="s">
        <v>212</v>
      </c>
    </row>
    <row r="138" s="11" customFormat="1">
      <c r="A138" s="11"/>
      <c r="B138" s="200"/>
      <c r="C138" s="201"/>
      <c r="D138" s="191" t="s">
        <v>121</v>
      </c>
      <c r="E138" s="202" t="s">
        <v>19</v>
      </c>
      <c r="F138" s="203" t="s">
        <v>213</v>
      </c>
      <c r="G138" s="201"/>
      <c r="H138" s="204">
        <v>0.34499999999999997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10" t="s">
        <v>121</v>
      </c>
      <c r="AU138" s="210" t="s">
        <v>34</v>
      </c>
      <c r="AV138" s="11" t="s">
        <v>81</v>
      </c>
      <c r="AW138" s="11" t="s">
        <v>33</v>
      </c>
      <c r="AX138" s="11" t="s">
        <v>34</v>
      </c>
      <c r="AY138" s="210" t="s">
        <v>120</v>
      </c>
    </row>
    <row r="139" s="12" customFormat="1">
      <c r="A139" s="12"/>
      <c r="B139" s="211"/>
      <c r="C139" s="212"/>
      <c r="D139" s="191" t="s">
        <v>121</v>
      </c>
      <c r="E139" s="213" t="s">
        <v>19</v>
      </c>
      <c r="F139" s="214" t="s">
        <v>124</v>
      </c>
      <c r="G139" s="212"/>
      <c r="H139" s="215">
        <v>0.34499999999999997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1" t="s">
        <v>121</v>
      </c>
      <c r="AU139" s="221" t="s">
        <v>34</v>
      </c>
      <c r="AV139" s="12" t="s">
        <v>119</v>
      </c>
      <c r="AW139" s="12" t="s">
        <v>33</v>
      </c>
      <c r="AX139" s="12" t="s">
        <v>79</v>
      </c>
      <c r="AY139" s="221" t="s">
        <v>120</v>
      </c>
    </row>
    <row r="140" s="2" customFormat="1" ht="62.7" customHeight="1">
      <c r="A140" s="38"/>
      <c r="B140" s="39"/>
      <c r="C140" s="176" t="s">
        <v>7</v>
      </c>
      <c r="D140" s="176" t="s">
        <v>114</v>
      </c>
      <c r="E140" s="177" t="s">
        <v>214</v>
      </c>
      <c r="F140" s="178" t="s">
        <v>215</v>
      </c>
      <c r="G140" s="179" t="s">
        <v>127</v>
      </c>
      <c r="H140" s="180">
        <v>1</v>
      </c>
      <c r="I140" s="181"/>
      <c r="J140" s="182">
        <f>ROUND(I140*H140,2)</f>
        <v>0</v>
      </c>
      <c r="K140" s="178" t="s">
        <v>118</v>
      </c>
      <c r="L140" s="44"/>
      <c r="M140" s="183" t="s">
        <v>19</v>
      </c>
      <c r="N140" s="184" t="s">
        <v>43</v>
      </c>
      <c r="O140" s="84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7" t="s">
        <v>119</v>
      </c>
      <c r="AT140" s="187" t="s">
        <v>114</v>
      </c>
      <c r="AU140" s="187" t="s">
        <v>34</v>
      </c>
      <c r="AY140" s="17" t="s">
        <v>120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7" t="s">
        <v>79</v>
      </c>
      <c r="BK140" s="188">
        <f>ROUND(I140*H140,2)</f>
        <v>0</v>
      </c>
      <c r="BL140" s="17" t="s">
        <v>119</v>
      </c>
      <c r="BM140" s="187" t="s">
        <v>216</v>
      </c>
    </row>
    <row r="141" s="11" customFormat="1">
      <c r="A141" s="11"/>
      <c r="B141" s="200"/>
      <c r="C141" s="201"/>
      <c r="D141" s="191" t="s">
        <v>121</v>
      </c>
      <c r="E141" s="202" t="s">
        <v>19</v>
      </c>
      <c r="F141" s="203" t="s">
        <v>217</v>
      </c>
      <c r="G141" s="201"/>
      <c r="H141" s="204">
        <v>1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T141" s="210" t="s">
        <v>121</v>
      </c>
      <c r="AU141" s="210" t="s">
        <v>34</v>
      </c>
      <c r="AV141" s="11" t="s">
        <v>81</v>
      </c>
      <c r="AW141" s="11" t="s">
        <v>33</v>
      </c>
      <c r="AX141" s="11" t="s">
        <v>34</v>
      </c>
      <c r="AY141" s="210" t="s">
        <v>120</v>
      </c>
    </row>
    <row r="142" s="12" customFormat="1">
      <c r="A142" s="12"/>
      <c r="B142" s="211"/>
      <c r="C142" s="212"/>
      <c r="D142" s="191" t="s">
        <v>121</v>
      </c>
      <c r="E142" s="213" t="s">
        <v>19</v>
      </c>
      <c r="F142" s="214" t="s">
        <v>124</v>
      </c>
      <c r="G142" s="212"/>
      <c r="H142" s="215">
        <v>1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1" t="s">
        <v>121</v>
      </c>
      <c r="AU142" s="221" t="s">
        <v>34</v>
      </c>
      <c r="AV142" s="12" t="s">
        <v>119</v>
      </c>
      <c r="AW142" s="12" t="s">
        <v>33</v>
      </c>
      <c r="AX142" s="12" t="s">
        <v>79</v>
      </c>
      <c r="AY142" s="221" t="s">
        <v>120</v>
      </c>
    </row>
    <row r="143" s="2" customFormat="1" ht="16.5" customHeight="1">
      <c r="A143" s="38"/>
      <c r="B143" s="39"/>
      <c r="C143" s="176" t="s">
        <v>166</v>
      </c>
      <c r="D143" s="176" t="s">
        <v>114</v>
      </c>
      <c r="E143" s="177" t="s">
        <v>218</v>
      </c>
      <c r="F143" s="178" t="s">
        <v>219</v>
      </c>
      <c r="G143" s="179" t="s">
        <v>137</v>
      </c>
      <c r="H143" s="180">
        <v>0.34499999999999997</v>
      </c>
      <c r="I143" s="181"/>
      <c r="J143" s="182">
        <f>ROUND(I143*H143,2)</f>
        <v>0</v>
      </c>
      <c r="K143" s="178" t="s">
        <v>118</v>
      </c>
      <c r="L143" s="44"/>
      <c r="M143" s="183" t="s">
        <v>19</v>
      </c>
      <c r="N143" s="184" t="s">
        <v>43</v>
      </c>
      <c r="O143" s="84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7" t="s">
        <v>119</v>
      </c>
      <c r="AT143" s="187" t="s">
        <v>114</v>
      </c>
      <c r="AU143" s="187" t="s">
        <v>34</v>
      </c>
      <c r="AY143" s="17" t="s">
        <v>120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7" t="s">
        <v>79</v>
      </c>
      <c r="BK143" s="188">
        <f>ROUND(I143*H143,2)</f>
        <v>0</v>
      </c>
      <c r="BL143" s="17" t="s">
        <v>119</v>
      </c>
      <c r="BM143" s="187" t="s">
        <v>220</v>
      </c>
    </row>
    <row r="144" s="2" customFormat="1" ht="16.5" customHeight="1">
      <c r="A144" s="38"/>
      <c r="B144" s="39"/>
      <c r="C144" s="222" t="s">
        <v>221</v>
      </c>
      <c r="D144" s="222" t="s">
        <v>222</v>
      </c>
      <c r="E144" s="223" t="s">
        <v>223</v>
      </c>
      <c r="F144" s="224" t="s">
        <v>224</v>
      </c>
      <c r="G144" s="225" t="s">
        <v>137</v>
      </c>
      <c r="H144" s="226">
        <v>1084.8989999999999</v>
      </c>
      <c r="I144" s="227"/>
      <c r="J144" s="228">
        <f>ROUND(I144*H144,2)</f>
        <v>0</v>
      </c>
      <c r="K144" s="224" t="s">
        <v>118</v>
      </c>
      <c r="L144" s="229"/>
      <c r="M144" s="230" t="s">
        <v>19</v>
      </c>
      <c r="N144" s="231" t="s">
        <v>43</v>
      </c>
      <c r="O144" s="84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7" t="s">
        <v>225</v>
      </c>
      <c r="AT144" s="187" t="s">
        <v>222</v>
      </c>
      <c r="AU144" s="187" t="s">
        <v>34</v>
      </c>
      <c r="AY144" s="17" t="s">
        <v>120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7" t="s">
        <v>79</v>
      </c>
      <c r="BK144" s="188">
        <f>ROUND(I144*H144,2)</f>
        <v>0</v>
      </c>
      <c r="BL144" s="17" t="s">
        <v>226</v>
      </c>
      <c r="BM144" s="187" t="s">
        <v>227</v>
      </c>
    </row>
    <row r="145" s="11" customFormat="1">
      <c r="A145" s="11"/>
      <c r="B145" s="200"/>
      <c r="C145" s="201"/>
      <c r="D145" s="191" t="s">
        <v>121</v>
      </c>
      <c r="E145" s="202" t="s">
        <v>19</v>
      </c>
      <c r="F145" s="203" t="s">
        <v>228</v>
      </c>
      <c r="G145" s="201"/>
      <c r="H145" s="204">
        <v>1084.8989999999999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T145" s="210" t="s">
        <v>121</v>
      </c>
      <c r="AU145" s="210" t="s">
        <v>34</v>
      </c>
      <c r="AV145" s="11" t="s">
        <v>81</v>
      </c>
      <c r="AW145" s="11" t="s">
        <v>33</v>
      </c>
      <c r="AX145" s="11" t="s">
        <v>34</v>
      </c>
      <c r="AY145" s="210" t="s">
        <v>120</v>
      </c>
    </row>
    <row r="146" s="12" customFormat="1">
      <c r="A146" s="12"/>
      <c r="B146" s="211"/>
      <c r="C146" s="212"/>
      <c r="D146" s="191" t="s">
        <v>121</v>
      </c>
      <c r="E146" s="213" t="s">
        <v>19</v>
      </c>
      <c r="F146" s="214" t="s">
        <v>124</v>
      </c>
      <c r="G146" s="212"/>
      <c r="H146" s="215">
        <v>1084.8989999999999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1" t="s">
        <v>121</v>
      </c>
      <c r="AU146" s="221" t="s">
        <v>34</v>
      </c>
      <c r="AV146" s="12" t="s">
        <v>119</v>
      </c>
      <c r="AW146" s="12" t="s">
        <v>33</v>
      </c>
      <c r="AX146" s="12" t="s">
        <v>79</v>
      </c>
      <c r="AY146" s="221" t="s">
        <v>120</v>
      </c>
    </row>
    <row r="147" s="2" customFormat="1" ht="16.5" customHeight="1">
      <c r="A147" s="38"/>
      <c r="B147" s="39"/>
      <c r="C147" s="222" t="s">
        <v>171</v>
      </c>
      <c r="D147" s="222" t="s">
        <v>222</v>
      </c>
      <c r="E147" s="223" t="s">
        <v>229</v>
      </c>
      <c r="F147" s="224" t="s">
        <v>230</v>
      </c>
      <c r="G147" s="225" t="s">
        <v>137</v>
      </c>
      <c r="H147" s="226">
        <v>42.630000000000003</v>
      </c>
      <c r="I147" s="227"/>
      <c r="J147" s="228">
        <f>ROUND(I147*H147,2)</f>
        <v>0</v>
      </c>
      <c r="K147" s="224" t="s">
        <v>118</v>
      </c>
      <c r="L147" s="229"/>
      <c r="M147" s="230" t="s">
        <v>19</v>
      </c>
      <c r="N147" s="231" t="s">
        <v>43</v>
      </c>
      <c r="O147" s="84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7" t="s">
        <v>225</v>
      </c>
      <c r="AT147" s="187" t="s">
        <v>222</v>
      </c>
      <c r="AU147" s="187" t="s">
        <v>34</v>
      </c>
      <c r="AY147" s="17" t="s">
        <v>120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7" t="s">
        <v>79</v>
      </c>
      <c r="BK147" s="188">
        <f>ROUND(I147*H147,2)</f>
        <v>0</v>
      </c>
      <c r="BL147" s="17" t="s">
        <v>226</v>
      </c>
      <c r="BM147" s="187" t="s">
        <v>231</v>
      </c>
    </row>
    <row r="148" s="11" customFormat="1">
      <c r="A148" s="11"/>
      <c r="B148" s="200"/>
      <c r="C148" s="201"/>
      <c r="D148" s="191" t="s">
        <v>121</v>
      </c>
      <c r="E148" s="202" t="s">
        <v>19</v>
      </c>
      <c r="F148" s="203" t="s">
        <v>232</v>
      </c>
      <c r="G148" s="201"/>
      <c r="H148" s="204">
        <v>42.630000000000003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10" t="s">
        <v>121</v>
      </c>
      <c r="AU148" s="210" t="s">
        <v>34</v>
      </c>
      <c r="AV148" s="11" t="s">
        <v>81</v>
      </c>
      <c r="AW148" s="11" t="s">
        <v>33</v>
      </c>
      <c r="AX148" s="11" t="s">
        <v>34</v>
      </c>
      <c r="AY148" s="210" t="s">
        <v>120</v>
      </c>
    </row>
    <row r="149" s="12" customFormat="1">
      <c r="A149" s="12"/>
      <c r="B149" s="211"/>
      <c r="C149" s="212"/>
      <c r="D149" s="191" t="s">
        <v>121</v>
      </c>
      <c r="E149" s="213" t="s">
        <v>19</v>
      </c>
      <c r="F149" s="214" t="s">
        <v>124</v>
      </c>
      <c r="G149" s="212"/>
      <c r="H149" s="215">
        <v>42.630000000000003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1" t="s">
        <v>121</v>
      </c>
      <c r="AU149" s="221" t="s">
        <v>34</v>
      </c>
      <c r="AV149" s="12" t="s">
        <v>119</v>
      </c>
      <c r="AW149" s="12" t="s">
        <v>33</v>
      </c>
      <c r="AX149" s="12" t="s">
        <v>79</v>
      </c>
      <c r="AY149" s="221" t="s">
        <v>120</v>
      </c>
    </row>
    <row r="150" s="2" customFormat="1" ht="55.5" customHeight="1">
      <c r="A150" s="38"/>
      <c r="B150" s="39"/>
      <c r="C150" s="176" t="s">
        <v>233</v>
      </c>
      <c r="D150" s="176" t="s">
        <v>114</v>
      </c>
      <c r="E150" s="177" t="s">
        <v>200</v>
      </c>
      <c r="F150" s="178" t="s">
        <v>201</v>
      </c>
      <c r="G150" s="179" t="s">
        <v>137</v>
      </c>
      <c r="H150" s="180">
        <v>1127.529</v>
      </c>
      <c r="I150" s="181"/>
      <c r="J150" s="182">
        <f>ROUND(I150*H150,2)</f>
        <v>0</v>
      </c>
      <c r="K150" s="178" t="s">
        <v>118</v>
      </c>
      <c r="L150" s="44"/>
      <c r="M150" s="183" t="s">
        <v>19</v>
      </c>
      <c r="N150" s="184" t="s">
        <v>43</v>
      </c>
      <c r="O150" s="84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7" t="s">
        <v>119</v>
      </c>
      <c r="AT150" s="187" t="s">
        <v>114</v>
      </c>
      <c r="AU150" s="187" t="s">
        <v>34</v>
      </c>
      <c r="AY150" s="17" t="s">
        <v>120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7" t="s">
        <v>79</v>
      </c>
      <c r="BK150" s="188">
        <f>ROUND(I150*H150,2)</f>
        <v>0</v>
      </c>
      <c r="BL150" s="17" t="s">
        <v>119</v>
      </c>
      <c r="BM150" s="187" t="s">
        <v>234</v>
      </c>
    </row>
    <row r="151" s="10" customFormat="1">
      <c r="A151" s="10"/>
      <c r="B151" s="189"/>
      <c r="C151" s="190"/>
      <c r="D151" s="191" t="s">
        <v>121</v>
      </c>
      <c r="E151" s="192" t="s">
        <v>19</v>
      </c>
      <c r="F151" s="193" t="s">
        <v>235</v>
      </c>
      <c r="G151" s="190"/>
      <c r="H151" s="192" t="s">
        <v>19</v>
      </c>
      <c r="I151" s="194"/>
      <c r="J151" s="190"/>
      <c r="K151" s="190"/>
      <c r="L151" s="195"/>
      <c r="M151" s="196"/>
      <c r="N151" s="197"/>
      <c r="O151" s="197"/>
      <c r="P151" s="197"/>
      <c r="Q151" s="197"/>
      <c r="R151" s="197"/>
      <c r="S151" s="197"/>
      <c r="T151" s="198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199" t="s">
        <v>121</v>
      </c>
      <c r="AU151" s="199" t="s">
        <v>34</v>
      </c>
      <c r="AV151" s="10" t="s">
        <v>79</v>
      </c>
      <c r="AW151" s="10" t="s">
        <v>33</v>
      </c>
      <c r="AX151" s="10" t="s">
        <v>34</v>
      </c>
      <c r="AY151" s="199" t="s">
        <v>120</v>
      </c>
    </row>
    <row r="152" s="11" customFormat="1">
      <c r="A152" s="11"/>
      <c r="B152" s="200"/>
      <c r="C152" s="201"/>
      <c r="D152" s="191" t="s">
        <v>121</v>
      </c>
      <c r="E152" s="202" t="s">
        <v>19</v>
      </c>
      <c r="F152" s="203" t="s">
        <v>236</v>
      </c>
      <c r="G152" s="201"/>
      <c r="H152" s="204">
        <v>1127.529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10" t="s">
        <v>121</v>
      </c>
      <c r="AU152" s="210" t="s">
        <v>34</v>
      </c>
      <c r="AV152" s="11" t="s">
        <v>81</v>
      </c>
      <c r="AW152" s="11" t="s">
        <v>33</v>
      </c>
      <c r="AX152" s="11" t="s">
        <v>34</v>
      </c>
      <c r="AY152" s="210" t="s">
        <v>120</v>
      </c>
    </row>
    <row r="153" s="12" customFormat="1">
      <c r="A153" s="12"/>
      <c r="B153" s="211"/>
      <c r="C153" s="212"/>
      <c r="D153" s="191" t="s">
        <v>121</v>
      </c>
      <c r="E153" s="213" t="s">
        <v>19</v>
      </c>
      <c r="F153" s="214" t="s">
        <v>124</v>
      </c>
      <c r="G153" s="212"/>
      <c r="H153" s="215">
        <v>1127.529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1" t="s">
        <v>121</v>
      </c>
      <c r="AU153" s="221" t="s">
        <v>34</v>
      </c>
      <c r="AV153" s="12" t="s">
        <v>119</v>
      </c>
      <c r="AW153" s="12" t="s">
        <v>33</v>
      </c>
      <c r="AX153" s="12" t="s">
        <v>79</v>
      </c>
      <c r="AY153" s="221" t="s">
        <v>120</v>
      </c>
    </row>
    <row r="154" s="2" customFormat="1" ht="21.75" customHeight="1">
      <c r="A154" s="38"/>
      <c r="B154" s="39"/>
      <c r="C154" s="222" t="s">
        <v>237</v>
      </c>
      <c r="D154" s="222" t="s">
        <v>222</v>
      </c>
      <c r="E154" s="223" t="s">
        <v>238</v>
      </c>
      <c r="F154" s="224" t="s">
        <v>239</v>
      </c>
      <c r="G154" s="225" t="s">
        <v>127</v>
      </c>
      <c r="H154" s="226">
        <v>1344</v>
      </c>
      <c r="I154" s="227"/>
      <c r="J154" s="228">
        <f>ROUND(I154*H154,2)</f>
        <v>0</v>
      </c>
      <c r="K154" s="224" t="s">
        <v>118</v>
      </c>
      <c r="L154" s="229"/>
      <c r="M154" s="230" t="s">
        <v>19</v>
      </c>
      <c r="N154" s="231" t="s">
        <v>43</v>
      </c>
      <c r="O154" s="84"/>
      <c r="P154" s="185">
        <f>O154*H154</f>
        <v>0</v>
      </c>
      <c r="Q154" s="185">
        <v>0.00021000000000000001</v>
      </c>
      <c r="R154" s="185">
        <f>Q154*H154</f>
        <v>0.28223999999999999</v>
      </c>
      <c r="S154" s="185">
        <v>0</v>
      </c>
      <c r="T154" s="18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7" t="s">
        <v>225</v>
      </c>
      <c r="AT154" s="187" t="s">
        <v>222</v>
      </c>
      <c r="AU154" s="187" t="s">
        <v>34</v>
      </c>
      <c r="AY154" s="17" t="s">
        <v>120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7" t="s">
        <v>79</v>
      </c>
      <c r="BK154" s="188">
        <f>ROUND(I154*H154,2)</f>
        <v>0</v>
      </c>
      <c r="BL154" s="17" t="s">
        <v>226</v>
      </c>
      <c r="BM154" s="187" t="s">
        <v>240</v>
      </c>
    </row>
    <row r="155" s="11" customFormat="1">
      <c r="A155" s="11"/>
      <c r="B155" s="200"/>
      <c r="C155" s="201"/>
      <c r="D155" s="191" t="s">
        <v>121</v>
      </c>
      <c r="E155" s="202" t="s">
        <v>19</v>
      </c>
      <c r="F155" s="203" t="s">
        <v>241</v>
      </c>
      <c r="G155" s="201"/>
      <c r="H155" s="204">
        <v>1344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T155" s="210" t="s">
        <v>121</v>
      </c>
      <c r="AU155" s="210" t="s">
        <v>34</v>
      </c>
      <c r="AV155" s="11" t="s">
        <v>81</v>
      </c>
      <c r="AW155" s="11" t="s">
        <v>33</v>
      </c>
      <c r="AX155" s="11" t="s">
        <v>34</v>
      </c>
      <c r="AY155" s="210" t="s">
        <v>120</v>
      </c>
    </row>
    <row r="156" s="12" customFormat="1">
      <c r="A156" s="12"/>
      <c r="B156" s="211"/>
      <c r="C156" s="212"/>
      <c r="D156" s="191" t="s">
        <v>121</v>
      </c>
      <c r="E156" s="213" t="s">
        <v>19</v>
      </c>
      <c r="F156" s="214" t="s">
        <v>124</v>
      </c>
      <c r="G156" s="212"/>
      <c r="H156" s="215">
        <v>1344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1" t="s">
        <v>121</v>
      </c>
      <c r="AU156" s="221" t="s">
        <v>34</v>
      </c>
      <c r="AV156" s="12" t="s">
        <v>119</v>
      </c>
      <c r="AW156" s="12" t="s">
        <v>33</v>
      </c>
      <c r="AX156" s="12" t="s">
        <v>79</v>
      </c>
      <c r="AY156" s="221" t="s">
        <v>120</v>
      </c>
    </row>
    <row r="157" s="2" customFormat="1" ht="16.5" customHeight="1">
      <c r="A157" s="38"/>
      <c r="B157" s="39"/>
      <c r="C157" s="222" t="s">
        <v>177</v>
      </c>
      <c r="D157" s="222" t="s">
        <v>222</v>
      </c>
      <c r="E157" s="223" t="s">
        <v>242</v>
      </c>
      <c r="F157" s="224" t="s">
        <v>243</v>
      </c>
      <c r="G157" s="225" t="s">
        <v>117</v>
      </c>
      <c r="H157" s="226">
        <v>20</v>
      </c>
      <c r="I157" s="227"/>
      <c r="J157" s="228">
        <f>ROUND(I157*H157,2)</f>
        <v>0</v>
      </c>
      <c r="K157" s="224" t="s">
        <v>118</v>
      </c>
      <c r="L157" s="229"/>
      <c r="M157" s="230" t="s">
        <v>19</v>
      </c>
      <c r="N157" s="231" t="s">
        <v>43</v>
      </c>
      <c r="O157" s="84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7" t="s">
        <v>225</v>
      </c>
      <c r="AT157" s="187" t="s">
        <v>222</v>
      </c>
      <c r="AU157" s="187" t="s">
        <v>34</v>
      </c>
      <c r="AY157" s="17" t="s">
        <v>120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7" t="s">
        <v>79</v>
      </c>
      <c r="BK157" s="188">
        <f>ROUND(I157*H157,2)</f>
        <v>0</v>
      </c>
      <c r="BL157" s="17" t="s">
        <v>226</v>
      </c>
      <c r="BM157" s="187" t="s">
        <v>244</v>
      </c>
    </row>
    <row r="158" s="11" customFormat="1">
      <c r="A158" s="11"/>
      <c r="B158" s="200"/>
      <c r="C158" s="201"/>
      <c r="D158" s="191" t="s">
        <v>121</v>
      </c>
      <c r="E158" s="202" t="s">
        <v>19</v>
      </c>
      <c r="F158" s="203" t="s">
        <v>245</v>
      </c>
      <c r="G158" s="201"/>
      <c r="H158" s="204">
        <v>20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T158" s="210" t="s">
        <v>121</v>
      </c>
      <c r="AU158" s="210" t="s">
        <v>34</v>
      </c>
      <c r="AV158" s="11" t="s">
        <v>81</v>
      </c>
      <c r="AW158" s="11" t="s">
        <v>33</v>
      </c>
      <c r="AX158" s="11" t="s">
        <v>34</v>
      </c>
      <c r="AY158" s="210" t="s">
        <v>120</v>
      </c>
    </row>
    <row r="159" s="12" customFormat="1">
      <c r="A159" s="12"/>
      <c r="B159" s="211"/>
      <c r="C159" s="212"/>
      <c r="D159" s="191" t="s">
        <v>121</v>
      </c>
      <c r="E159" s="213" t="s">
        <v>19</v>
      </c>
      <c r="F159" s="214" t="s">
        <v>124</v>
      </c>
      <c r="G159" s="212"/>
      <c r="H159" s="215">
        <v>20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1" t="s">
        <v>121</v>
      </c>
      <c r="AU159" s="221" t="s">
        <v>34</v>
      </c>
      <c r="AV159" s="12" t="s">
        <v>119</v>
      </c>
      <c r="AW159" s="12" t="s">
        <v>33</v>
      </c>
      <c r="AX159" s="12" t="s">
        <v>79</v>
      </c>
      <c r="AY159" s="221" t="s">
        <v>120</v>
      </c>
    </row>
    <row r="160" s="2" customFormat="1" ht="16.5" customHeight="1">
      <c r="A160" s="38"/>
      <c r="B160" s="39"/>
      <c r="C160" s="222" t="s">
        <v>246</v>
      </c>
      <c r="D160" s="222" t="s">
        <v>222</v>
      </c>
      <c r="E160" s="223" t="s">
        <v>247</v>
      </c>
      <c r="F160" s="224" t="s">
        <v>248</v>
      </c>
      <c r="G160" s="225" t="s">
        <v>117</v>
      </c>
      <c r="H160" s="226">
        <v>20</v>
      </c>
      <c r="I160" s="227"/>
      <c r="J160" s="228">
        <f>ROUND(I160*H160,2)</f>
        <v>0</v>
      </c>
      <c r="K160" s="224" t="s">
        <v>118</v>
      </c>
      <c r="L160" s="229"/>
      <c r="M160" s="230" t="s">
        <v>19</v>
      </c>
      <c r="N160" s="231" t="s">
        <v>43</v>
      </c>
      <c r="O160" s="84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7" t="s">
        <v>225</v>
      </c>
      <c r="AT160" s="187" t="s">
        <v>222</v>
      </c>
      <c r="AU160" s="187" t="s">
        <v>34</v>
      </c>
      <c r="AY160" s="17" t="s">
        <v>120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7" t="s">
        <v>79</v>
      </c>
      <c r="BK160" s="188">
        <f>ROUND(I160*H160,2)</f>
        <v>0</v>
      </c>
      <c r="BL160" s="17" t="s">
        <v>226</v>
      </c>
      <c r="BM160" s="187" t="s">
        <v>226</v>
      </c>
    </row>
    <row r="161" s="11" customFormat="1">
      <c r="A161" s="11"/>
      <c r="B161" s="200"/>
      <c r="C161" s="201"/>
      <c r="D161" s="191" t="s">
        <v>121</v>
      </c>
      <c r="E161" s="202" t="s">
        <v>19</v>
      </c>
      <c r="F161" s="203" t="s">
        <v>245</v>
      </c>
      <c r="G161" s="201"/>
      <c r="H161" s="204">
        <v>20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10" t="s">
        <v>121</v>
      </c>
      <c r="AU161" s="210" t="s">
        <v>34</v>
      </c>
      <c r="AV161" s="11" t="s">
        <v>81</v>
      </c>
      <c r="AW161" s="11" t="s">
        <v>33</v>
      </c>
      <c r="AX161" s="11" t="s">
        <v>34</v>
      </c>
      <c r="AY161" s="210" t="s">
        <v>120</v>
      </c>
    </row>
    <row r="162" s="12" customFormat="1">
      <c r="A162" s="12"/>
      <c r="B162" s="211"/>
      <c r="C162" s="212"/>
      <c r="D162" s="191" t="s">
        <v>121</v>
      </c>
      <c r="E162" s="213" t="s">
        <v>19</v>
      </c>
      <c r="F162" s="214" t="s">
        <v>124</v>
      </c>
      <c r="G162" s="212"/>
      <c r="H162" s="215">
        <v>20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1" t="s">
        <v>121</v>
      </c>
      <c r="AU162" s="221" t="s">
        <v>34</v>
      </c>
      <c r="AV162" s="12" t="s">
        <v>119</v>
      </c>
      <c r="AW162" s="12" t="s">
        <v>33</v>
      </c>
      <c r="AX162" s="12" t="s">
        <v>79</v>
      </c>
      <c r="AY162" s="221" t="s">
        <v>120</v>
      </c>
    </row>
    <row r="163" s="2" customFormat="1" ht="66.75" customHeight="1">
      <c r="A163" s="38"/>
      <c r="B163" s="39"/>
      <c r="C163" s="176" t="s">
        <v>183</v>
      </c>
      <c r="D163" s="176" t="s">
        <v>114</v>
      </c>
      <c r="E163" s="177" t="s">
        <v>249</v>
      </c>
      <c r="F163" s="178" t="s">
        <v>250</v>
      </c>
      <c r="G163" s="179" t="s">
        <v>137</v>
      </c>
      <c r="H163" s="180">
        <v>5.6790000000000003</v>
      </c>
      <c r="I163" s="181"/>
      <c r="J163" s="182">
        <f>ROUND(I163*H163,2)</f>
        <v>0</v>
      </c>
      <c r="K163" s="178" t="s">
        <v>118</v>
      </c>
      <c r="L163" s="44"/>
      <c r="M163" s="183" t="s">
        <v>19</v>
      </c>
      <c r="N163" s="184" t="s">
        <v>43</v>
      </c>
      <c r="O163" s="84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7" t="s">
        <v>119</v>
      </c>
      <c r="AT163" s="187" t="s">
        <v>114</v>
      </c>
      <c r="AU163" s="187" t="s">
        <v>34</v>
      </c>
      <c r="AY163" s="17" t="s">
        <v>120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7" t="s">
        <v>79</v>
      </c>
      <c r="BK163" s="188">
        <f>ROUND(I163*H163,2)</f>
        <v>0</v>
      </c>
      <c r="BL163" s="17" t="s">
        <v>119</v>
      </c>
      <c r="BM163" s="187" t="s">
        <v>251</v>
      </c>
    </row>
    <row r="164" s="11" customFormat="1">
      <c r="A164" s="11"/>
      <c r="B164" s="200"/>
      <c r="C164" s="201"/>
      <c r="D164" s="191" t="s">
        <v>121</v>
      </c>
      <c r="E164" s="202" t="s">
        <v>19</v>
      </c>
      <c r="F164" s="203" t="s">
        <v>252</v>
      </c>
      <c r="G164" s="201"/>
      <c r="H164" s="204">
        <v>5.6790000000000003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T164" s="210" t="s">
        <v>121</v>
      </c>
      <c r="AU164" s="210" t="s">
        <v>34</v>
      </c>
      <c r="AV164" s="11" t="s">
        <v>81</v>
      </c>
      <c r="AW164" s="11" t="s">
        <v>33</v>
      </c>
      <c r="AX164" s="11" t="s">
        <v>34</v>
      </c>
      <c r="AY164" s="210" t="s">
        <v>120</v>
      </c>
    </row>
    <row r="165" s="12" customFormat="1">
      <c r="A165" s="12"/>
      <c r="B165" s="211"/>
      <c r="C165" s="212"/>
      <c r="D165" s="191" t="s">
        <v>121</v>
      </c>
      <c r="E165" s="213" t="s">
        <v>19</v>
      </c>
      <c r="F165" s="214" t="s">
        <v>124</v>
      </c>
      <c r="G165" s="212"/>
      <c r="H165" s="215">
        <v>5.6790000000000003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1" t="s">
        <v>121</v>
      </c>
      <c r="AU165" s="221" t="s">
        <v>34</v>
      </c>
      <c r="AV165" s="12" t="s">
        <v>119</v>
      </c>
      <c r="AW165" s="12" t="s">
        <v>33</v>
      </c>
      <c r="AX165" s="12" t="s">
        <v>79</v>
      </c>
      <c r="AY165" s="221" t="s">
        <v>120</v>
      </c>
    </row>
    <row r="166" s="2" customFormat="1" ht="21.75" customHeight="1">
      <c r="A166" s="38"/>
      <c r="B166" s="39"/>
      <c r="C166" s="176" t="s">
        <v>253</v>
      </c>
      <c r="D166" s="176" t="s">
        <v>114</v>
      </c>
      <c r="E166" s="177" t="s">
        <v>254</v>
      </c>
      <c r="F166" s="178" t="s">
        <v>255</v>
      </c>
      <c r="G166" s="179" t="s">
        <v>127</v>
      </c>
      <c r="H166" s="180">
        <v>2</v>
      </c>
      <c r="I166" s="181"/>
      <c r="J166" s="182">
        <f>ROUND(I166*H166,2)</f>
        <v>0</v>
      </c>
      <c r="K166" s="178" t="s">
        <v>118</v>
      </c>
      <c r="L166" s="44"/>
      <c r="M166" s="183" t="s">
        <v>19</v>
      </c>
      <c r="N166" s="184" t="s">
        <v>43</v>
      </c>
      <c r="O166" s="84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7" t="s">
        <v>119</v>
      </c>
      <c r="AT166" s="187" t="s">
        <v>114</v>
      </c>
      <c r="AU166" s="187" t="s">
        <v>34</v>
      </c>
      <c r="AY166" s="17" t="s">
        <v>120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7" t="s">
        <v>79</v>
      </c>
      <c r="BK166" s="188">
        <f>ROUND(I166*H166,2)</f>
        <v>0</v>
      </c>
      <c r="BL166" s="17" t="s">
        <v>119</v>
      </c>
      <c r="BM166" s="187" t="s">
        <v>256</v>
      </c>
    </row>
    <row r="167" s="11" customFormat="1">
      <c r="A167" s="11"/>
      <c r="B167" s="200"/>
      <c r="C167" s="201"/>
      <c r="D167" s="191" t="s">
        <v>121</v>
      </c>
      <c r="E167" s="202" t="s">
        <v>19</v>
      </c>
      <c r="F167" s="203" t="s">
        <v>81</v>
      </c>
      <c r="G167" s="201"/>
      <c r="H167" s="204">
        <v>2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10" t="s">
        <v>121</v>
      </c>
      <c r="AU167" s="210" t="s">
        <v>34</v>
      </c>
      <c r="AV167" s="11" t="s">
        <v>81</v>
      </c>
      <c r="AW167" s="11" t="s">
        <v>33</v>
      </c>
      <c r="AX167" s="11" t="s">
        <v>34</v>
      </c>
      <c r="AY167" s="210" t="s">
        <v>120</v>
      </c>
    </row>
    <row r="168" s="12" customFormat="1">
      <c r="A168" s="12"/>
      <c r="B168" s="211"/>
      <c r="C168" s="212"/>
      <c r="D168" s="191" t="s">
        <v>121</v>
      </c>
      <c r="E168" s="213" t="s">
        <v>19</v>
      </c>
      <c r="F168" s="214" t="s">
        <v>124</v>
      </c>
      <c r="G168" s="212"/>
      <c r="H168" s="215">
        <v>2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1" t="s">
        <v>121</v>
      </c>
      <c r="AU168" s="221" t="s">
        <v>34</v>
      </c>
      <c r="AV168" s="12" t="s">
        <v>119</v>
      </c>
      <c r="AW168" s="12" t="s">
        <v>33</v>
      </c>
      <c r="AX168" s="12" t="s">
        <v>79</v>
      </c>
      <c r="AY168" s="221" t="s">
        <v>120</v>
      </c>
    </row>
    <row r="169" s="2" customFormat="1" ht="16.5" customHeight="1">
      <c r="A169" s="38"/>
      <c r="B169" s="39"/>
      <c r="C169" s="176" t="s">
        <v>187</v>
      </c>
      <c r="D169" s="176" t="s">
        <v>114</v>
      </c>
      <c r="E169" s="177" t="s">
        <v>257</v>
      </c>
      <c r="F169" s="178" t="s">
        <v>258</v>
      </c>
      <c r="G169" s="179" t="s">
        <v>127</v>
      </c>
      <c r="H169" s="180">
        <v>2</v>
      </c>
      <c r="I169" s="181"/>
      <c r="J169" s="182">
        <f>ROUND(I169*H169,2)</f>
        <v>0</v>
      </c>
      <c r="K169" s="178" t="s">
        <v>118</v>
      </c>
      <c r="L169" s="44"/>
      <c r="M169" s="183" t="s">
        <v>19</v>
      </c>
      <c r="N169" s="184" t="s">
        <v>43</v>
      </c>
      <c r="O169" s="84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7" t="s">
        <v>119</v>
      </c>
      <c r="AT169" s="187" t="s">
        <v>114</v>
      </c>
      <c r="AU169" s="187" t="s">
        <v>34</v>
      </c>
      <c r="AY169" s="17" t="s">
        <v>120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7" t="s">
        <v>79</v>
      </c>
      <c r="BK169" s="188">
        <f>ROUND(I169*H169,2)</f>
        <v>0</v>
      </c>
      <c r="BL169" s="17" t="s">
        <v>119</v>
      </c>
      <c r="BM169" s="187" t="s">
        <v>259</v>
      </c>
    </row>
    <row r="170" s="11" customFormat="1">
      <c r="A170" s="11"/>
      <c r="B170" s="200"/>
      <c r="C170" s="201"/>
      <c r="D170" s="191" t="s">
        <v>121</v>
      </c>
      <c r="E170" s="202" t="s">
        <v>19</v>
      </c>
      <c r="F170" s="203" t="s">
        <v>81</v>
      </c>
      <c r="G170" s="201"/>
      <c r="H170" s="204">
        <v>2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T170" s="210" t="s">
        <v>121</v>
      </c>
      <c r="AU170" s="210" t="s">
        <v>34</v>
      </c>
      <c r="AV170" s="11" t="s">
        <v>81</v>
      </c>
      <c r="AW170" s="11" t="s">
        <v>33</v>
      </c>
      <c r="AX170" s="11" t="s">
        <v>34</v>
      </c>
      <c r="AY170" s="210" t="s">
        <v>120</v>
      </c>
    </row>
    <row r="171" s="12" customFormat="1">
      <c r="A171" s="12"/>
      <c r="B171" s="211"/>
      <c r="C171" s="212"/>
      <c r="D171" s="191" t="s">
        <v>121</v>
      </c>
      <c r="E171" s="213" t="s">
        <v>19</v>
      </c>
      <c r="F171" s="214" t="s">
        <v>124</v>
      </c>
      <c r="G171" s="212"/>
      <c r="H171" s="215">
        <v>2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21" t="s">
        <v>121</v>
      </c>
      <c r="AU171" s="221" t="s">
        <v>34</v>
      </c>
      <c r="AV171" s="12" t="s">
        <v>119</v>
      </c>
      <c r="AW171" s="12" t="s">
        <v>33</v>
      </c>
      <c r="AX171" s="12" t="s">
        <v>79</v>
      </c>
      <c r="AY171" s="221" t="s">
        <v>120</v>
      </c>
    </row>
    <row r="172" s="2" customFormat="1" ht="16.5" customHeight="1">
      <c r="A172" s="38"/>
      <c r="B172" s="39"/>
      <c r="C172" s="176" t="s">
        <v>260</v>
      </c>
      <c r="D172" s="176" t="s">
        <v>114</v>
      </c>
      <c r="E172" s="177" t="s">
        <v>261</v>
      </c>
      <c r="F172" s="178" t="s">
        <v>262</v>
      </c>
      <c r="G172" s="179" t="s">
        <v>127</v>
      </c>
      <c r="H172" s="180">
        <v>1</v>
      </c>
      <c r="I172" s="181"/>
      <c r="J172" s="182">
        <f>ROUND(I172*H172,2)</f>
        <v>0</v>
      </c>
      <c r="K172" s="178" t="s">
        <v>118</v>
      </c>
      <c r="L172" s="44"/>
      <c r="M172" s="183" t="s">
        <v>19</v>
      </c>
      <c r="N172" s="184" t="s">
        <v>43</v>
      </c>
      <c r="O172" s="84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7" t="s">
        <v>119</v>
      </c>
      <c r="AT172" s="187" t="s">
        <v>114</v>
      </c>
      <c r="AU172" s="187" t="s">
        <v>34</v>
      </c>
      <c r="AY172" s="17" t="s">
        <v>120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7" t="s">
        <v>79</v>
      </c>
      <c r="BK172" s="188">
        <f>ROUND(I172*H172,2)</f>
        <v>0</v>
      </c>
      <c r="BL172" s="17" t="s">
        <v>119</v>
      </c>
      <c r="BM172" s="187" t="s">
        <v>263</v>
      </c>
    </row>
    <row r="173" s="11" customFormat="1">
      <c r="A173" s="11"/>
      <c r="B173" s="200"/>
      <c r="C173" s="201"/>
      <c r="D173" s="191" t="s">
        <v>121</v>
      </c>
      <c r="E173" s="202" t="s">
        <v>19</v>
      </c>
      <c r="F173" s="203" t="s">
        <v>79</v>
      </c>
      <c r="G173" s="201"/>
      <c r="H173" s="204">
        <v>1</v>
      </c>
      <c r="I173" s="205"/>
      <c r="J173" s="201"/>
      <c r="K173" s="201"/>
      <c r="L173" s="206"/>
      <c r="M173" s="207"/>
      <c r="N173" s="208"/>
      <c r="O173" s="208"/>
      <c r="P173" s="208"/>
      <c r="Q173" s="208"/>
      <c r="R173" s="208"/>
      <c r="S173" s="208"/>
      <c r="T173" s="209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T173" s="210" t="s">
        <v>121</v>
      </c>
      <c r="AU173" s="210" t="s">
        <v>34</v>
      </c>
      <c r="AV173" s="11" t="s">
        <v>81</v>
      </c>
      <c r="AW173" s="11" t="s">
        <v>33</v>
      </c>
      <c r="AX173" s="11" t="s">
        <v>34</v>
      </c>
      <c r="AY173" s="210" t="s">
        <v>120</v>
      </c>
    </row>
    <row r="174" s="12" customFormat="1">
      <c r="A174" s="12"/>
      <c r="B174" s="211"/>
      <c r="C174" s="212"/>
      <c r="D174" s="191" t="s">
        <v>121</v>
      </c>
      <c r="E174" s="213" t="s">
        <v>19</v>
      </c>
      <c r="F174" s="214" t="s">
        <v>124</v>
      </c>
      <c r="G174" s="212"/>
      <c r="H174" s="215">
        <v>1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1" t="s">
        <v>121</v>
      </c>
      <c r="AU174" s="221" t="s">
        <v>34</v>
      </c>
      <c r="AV174" s="12" t="s">
        <v>119</v>
      </c>
      <c r="AW174" s="12" t="s">
        <v>33</v>
      </c>
      <c r="AX174" s="12" t="s">
        <v>79</v>
      </c>
      <c r="AY174" s="221" t="s">
        <v>120</v>
      </c>
    </row>
    <row r="175" s="2" customFormat="1" ht="24.15" customHeight="1">
      <c r="A175" s="38"/>
      <c r="B175" s="39"/>
      <c r="C175" s="176" t="s">
        <v>191</v>
      </c>
      <c r="D175" s="176" t="s">
        <v>114</v>
      </c>
      <c r="E175" s="177" t="s">
        <v>264</v>
      </c>
      <c r="F175" s="178" t="s">
        <v>265</v>
      </c>
      <c r="G175" s="179" t="s">
        <v>137</v>
      </c>
      <c r="H175" s="180">
        <v>59.781999999999996</v>
      </c>
      <c r="I175" s="181"/>
      <c r="J175" s="182">
        <f>ROUND(I175*H175,2)</f>
        <v>0</v>
      </c>
      <c r="K175" s="178" t="s">
        <v>118</v>
      </c>
      <c r="L175" s="44"/>
      <c r="M175" s="183" t="s">
        <v>19</v>
      </c>
      <c r="N175" s="184" t="s">
        <v>43</v>
      </c>
      <c r="O175" s="84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7" t="s">
        <v>119</v>
      </c>
      <c r="AT175" s="187" t="s">
        <v>114</v>
      </c>
      <c r="AU175" s="187" t="s">
        <v>34</v>
      </c>
      <c r="AY175" s="17" t="s">
        <v>120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7" t="s">
        <v>79</v>
      </c>
      <c r="BK175" s="188">
        <f>ROUND(I175*H175,2)</f>
        <v>0</v>
      </c>
      <c r="BL175" s="17" t="s">
        <v>119</v>
      </c>
      <c r="BM175" s="187" t="s">
        <v>266</v>
      </c>
    </row>
    <row r="176" s="11" customFormat="1">
      <c r="A176" s="11"/>
      <c r="B176" s="200"/>
      <c r="C176" s="201"/>
      <c r="D176" s="191" t="s">
        <v>121</v>
      </c>
      <c r="E176" s="202" t="s">
        <v>19</v>
      </c>
      <c r="F176" s="203" t="s">
        <v>267</v>
      </c>
      <c r="G176" s="201"/>
      <c r="H176" s="204">
        <v>59.781999999999996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T176" s="210" t="s">
        <v>121</v>
      </c>
      <c r="AU176" s="210" t="s">
        <v>34</v>
      </c>
      <c r="AV176" s="11" t="s">
        <v>81</v>
      </c>
      <c r="AW176" s="11" t="s">
        <v>33</v>
      </c>
      <c r="AX176" s="11" t="s">
        <v>34</v>
      </c>
      <c r="AY176" s="210" t="s">
        <v>120</v>
      </c>
    </row>
    <row r="177" s="12" customFormat="1">
      <c r="A177" s="12"/>
      <c r="B177" s="211"/>
      <c r="C177" s="212"/>
      <c r="D177" s="191" t="s">
        <v>121</v>
      </c>
      <c r="E177" s="213" t="s">
        <v>19</v>
      </c>
      <c r="F177" s="214" t="s">
        <v>124</v>
      </c>
      <c r="G177" s="212"/>
      <c r="H177" s="215">
        <v>59.781999999999996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1" t="s">
        <v>121</v>
      </c>
      <c r="AU177" s="221" t="s">
        <v>34</v>
      </c>
      <c r="AV177" s="12" t="s">
        <v>119</v>
      </c>
      <c r="AW177" s="12" t="s">
        <v>33</v>
      </c>
      <c r="AX177" s="12" t="s">
        <v>79</v>
      </c>
      <c r="AY177" s="221" t="s">
        <v>120</v>
      </c>
    </row>
    <row r="178" s="2" customFormat="1" ht="66.75" customHeight="1">
      <c r="A178" s="38"/>
      <c r="B178" s="39"/>
      <c r="C178" s="176" t="s">
        <v>268</v>
      </c>
      <c r="D178" s="176" t="s">
        <v>114</v>
      </c>
      <c r="E178" s="177" t="s">
        <v>269</v>
      </c>
      <c r="F178" s="178" t="s">
        <v>270</v>
      </c>
      <c r="G178" s="179" t="s">
        <v>137</v>
      </c>
      <c r="H178" s="180">
        <v>59.781999999999996</v>
      </c>
      <c r="I178" s="181"/>
      <c r="J178" s="182">
        <f>ROUND(I178*H178,2)</f>
        <v>0</v>
      </c>
      <c r="K178" s="178" t="s">
        <v>118</v>
      </c>
      <c r="L178" s="44"/>
      <c r="M178" s="183" t="s">
        <v>19</v>
      </c>
      <c r="N178" s="184" t="s">
        <v>43</v>
      </c>
      <c r="O178" s="84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7" t="s">
        <v>119</v>
      </c>
      <c r="AT178" s="187" t="s">
        <v>114</v>
      </c>
      <c r="AU178" s="187" t="s">
        <v>34</v>
      </c>
      <c r="AY178" s="17" t="s">
        <v>120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7" t="s">
        <v>79</v>
      </c>
      <c r="BK178" s="188">
        <f>ROUND(I178*H178,2)</f>
        <v>0</v>
      </c>
      <c r="BL178" s="17" t="s">
        <v>119</v>
      </c>
      <c r="BM178" s="187" t="s">
        <v>271</v>
      </c>
    </row>
    <row r="179" s="11" customFormat="1">
      <c r="A179" s="11"/>
      <c r="B179" s="200"/>
      <c r="C179" s="201"/>
      <c r="D179" s="191" t="s">
        <v>121</v>
      </c>
      <c r="E179" s="202" t="s">
        <v>19</v>
      </c>
      <c r="F179" s="203" t="s">
        <v>272</v>
      </c>
      <c r="G179" s="201"/>
      <c r="H179" s="204">
        <v>59.781999999999996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T179" s="210" t="s">
        <v>121</v>
      </c>
      <c r="AU179" s="210" t="s">
        <v>34</v>
      </c>
      <c r="AV179" s="11" t="s">
        <v>81</v>
      </c>
      <c r="AW179" s="11" t="s">
        <v>33</v>
      </c>
      <c r="AX179" s="11" t="s">
        <v>34</v>
      </c>
      <c r="AY179" s="210" t="s">
        <v>120</v>
      </c>
    </row>
    <row r="180" s="12" customFormat="1">
      <c r="A180" s="12"/>
      <c r="B180" s="211"/>
      <c r="C180" s="212"/>
      <c r="D180" s="191" t="s">
        <v>121</v>
      </c>
      <c r="E180" s="213" t="s">
        <v>19</v>
      </c>
      <c r="F180" s="214" t="s">
        <v>124</v>
      </c>
      <c r="G180" s="212"/>
      <c r="H180" s="215">
        <v>59.781999999999996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21" t="s">
        <v>121</v>
      </c>
      <c r="AU180" s="221" t="s">
        <v>34</v>
      </c>
      <c r="AV180" s="12" t="s">
        <v>119</v>
      </c>
      <c r="AW180" s="12" t="s">
        <v>33</v>
      </c>
      <c r="AX180" s="12" t="s">
        <v>79</v>
      </c>
      <c r="AY180" s="221" t="s">
        <v>120</v>
      </c>
    </row>
    <row r="181" s="2" customFormat="1" ht="24.15" customHeight="1">
      <c r="A181" s="38"/>
      <c r="B181" s="39"/>
      <c r="C181" s="176" t="s">
        <v>194</v>
      </c>
      <c r="D181" s="176" t="s">
        <v>114</v>
      </c>
      <c r="E181" s="177" t="s">
        <v>264</v>
      </c>
      <c r="F181" s="178" t="s">
        <v>265</v>
      </c>
      <c r="G181" s="179" t="s">
        <v>137</v>
      </c>
      <c r="H181" s="180">
        <v>201.22399999999999</v>
      </c>
      <c r="I181" s="181"/>
      <c r="J181" s="182">
        <f>ROUND(I181*H181,2)</f>
        <v>0</v>
      </c>
      <c r="K181" s="178" t="s">
        <v>118</v>
      </c>
      <c r="L181" s="44"/>
      <c r="M181" s="183" t="s">
        <v>19</v>
      </c>
      <c r="N181" s="184" t="s">
        <v>43</v>
      </c>
      <c r="O181" s="84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7" t="s">
        <v>119</v>
      </c>
      <c r="AT181" s="187" t="s">
        <v>114</v>
      </c>
      <c r="AU181" s="187" t="s">
        <v>34</v>
      </c>
      <c r="AY181" s="17" t="s">
        <v>120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7" t="s">
        <v>79</v>
      </c>
      <c r="BK181" s="188">
        <f>ROUND(I181*H181,2)</f>
        <v>0</v>
      </c>
      <c r="BL181" s="17" t="s">
        <v>119</v>
      </c>
      <c r="BM181" s="187" t="s">
        <v>273</v>
      </c>
    </row>
    <row r="182" s="11" customFormat="1">
      <c r="A182" s="11"/>
      <c r="B182" s="200"/>
      <c r="C182" s="201"/>
      <c r="D182" s="191" t="s">
        <v>121</v>
      </c>
      <c r="E182" s="202" t="s">
        <v>19</v>
      </c>
      <c r="F182" s="203" t="s">
        <v>274</v>
      </c>
      <c r="G182" s="201"/>
      <c r="H182" s="204">
        <v>198.24000000000001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T182" s="210" t="s">
        <v>121</v>
      </c>
      <c r="AU182" s="210" t="s">
        <v>34</v>
      </c>
      <c r="AV182" s="11" t="s">
        <v>81</v>
      </c>
      <c r="AW182" s="11" t="s">
        <v>33</v>
      </c>
      <c r="AX182" s="11" t="s">
        <v>34</v>
      </c>
      <c r="AY182" s="210" t="s">
        <v>120</v>
      </c>
    </row>
    <row r="183" s="11" customFormat="1">
      <c r="A183" s="11"/>
      <c r="B183" s="200"/>
      <c r="C183" s="201"/>
      <c r="D183" s="191" t="s">
        <v>121</v>
      </c>
      <c r="E183" s="202" t="s">
        <v>19</v>
      </c>
      <c r="F183" s="203" t="s">
        <v>275</v>
      </c>
      <c r="G183" s="201"/>
      <c r="H183" s="204">
        <v>2.984</v>
      </c>
      <c r="I183" s="205"/>
      <c r="J183" s="201"/>
      <c r="K183" s="201"/>
      <c r="L183" s="206"/>
      <c r="M183" s="207"/>
      <c r="N183" s="208"/>
      <c r="O183" s="208"/>
      <c r="P183" s="208"/>
      <c r="Q183" s="208"/>
      <c r="R183" s="208"/>
      <c r="S183" s="208"/>
      <c r="T183" s="209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T183" s="210" t="s">
        <v>121</v>
      </c>
      <c r="AU183" s="210" t="s">
        <v>34</v>
      </c>
      <c r="AV183" s="11" t="s">
        <v>81</v>
      </c>
      <c r="AW183" s="11" t="s">
        <v>33</v>
      </c>
      <c r="AX183" s="11" t="s">
        <v>34</v>
      </c>
      <c r="AY183" s="210" t="s">
        <v>120</v>
      </c>
    </row>
    <row r="184" s="12" customFormat="1">
      <c r="A184" s="12"/>
      <c r="B184" s="211"/>
      <c r="C184" s="212"/>
      <c r="D184" s="191" t="s">
        <v>121</v>
      </c>
      <c r="E184" s="213" t="s">
        <v>19</v>
      </c>
      <c r="F184" s="214" t="s">
        <v>124</v>
      </c>
      <c r="G184" s="212"/>
      <c r="H184" s="215">
        <v>201.22400000000002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1" t="s">
        <v>121</v>
      </c>
      <c r="AU184" s="221" t="s">
        <v>34</v>
      </c>
      <c r="AV184" s="12" t="s">
        <v>119</v>
      </c>
      <c r="AW184" s="12" t="s">
        <v>33</v>
      </c>
      <c r="AX184" s="12" t="s">
        <v>79</v>
      </c>
      <c r="AY184" s="221" t="s">
        <v>120</v>
      </c>
    </row>
    <row r="185" s="2" customFormat="1" ht="66.75" customHeight="1">
      <c r="A185" s="38"/>
      <c r="B185" s="39"/>
      <c r="C185" s="176" t="s">
        <v>276</v>
      </c>
      <c r="D185" s="176" t="s">
        <v>114</v>
      </c>
      <c r="E185" s="177" t="s">
        <v>269</v>
      </c>
      <c r="F185" s="178" t="s">
        <v>270</v>
      </c>
      <c r="G185" s="179" t="s">
        <v>137</v>
      </c>
      <c r="H185" s="180">
        <v>198.24000000000001</v>
      </c>
      <c r="I185" s="181"/>
      <c r="J185" s="182">
        <f>ROUND(I185*H185,2)</f>
        <v>0</v>
      </c>
      <c r="K185" s="178" t="s">
        <v>118</v>
      </c>
      <c r="L185" s="44"/>
      <c r="M185" s="183" t="s">
        <v>19</v>
      </c>
      <c r="N185" s="184" t="s">
        <v>43</v>
      </c>
      <c r="O185" s="84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7" t="s">
        <v>119</v>
      </c>
      <c r="AT185" s="187" t="s">
        <v>114</v>
      </c>
      <c r="AU185" s="187" t="s">
        <v>34</v>
      </c>
      <c r="AY185" s="17" t="s">
        <v>120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7" t="s">
        <v>79</v>
      </c>
      <c r="BK185" s="188">
        <f>ROUND(I185*H185,2)</f>
        <v>0</v>
      </c>
      <c r="BL185" s="17" t="s">
        <v>119</v>
      </c>
      <c r="BM185" s="187" t="s">
        <v>277</v>
      </c>
    </row>
    <row r="186" s="11" customFormat="1">
      <c r="A186" s="11"/>
      <c r="B186" s="200"/>
      <c r="C186" s="201"/>
      <c r="D186" s="191" t="s">
        <v>121</v>
      </c>
      <c r="E186" s="202" t="s">
        <v>19</v>
      </c>
      <c r="F186" s="203" t="s">
        <v>278</v>
      </c>
      <c r="G186" s="201"/>
      <c r="H186" s="204">
        <v>198.24000000000001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10" t="s">
        <v>121</v>
      </c>
      <c r="AU186" s="210" t="s">
        <v>34</v>
      </c>
      <c r="AV186" s="11" t="s">
        <v>81</v>
      </c>
      <c r="AW186" s="11" t="s">
        <v>33</v>
      </c>
      <c r="AX186" s="11" t="s">
        <v>34</v>
      </c>
      <c r="AY186" s="210" t="s">
        <v>120</v>
      </c>
    </row>
    <row r="187" s="12" customFormat="1">
      <c r="A187" s="12"/>
      <c r="B187" s="211"/>
      <c r="C187" s="212"/>
      <c r="D187" s="191" t="s">
        <v>121</v>
      </c>
      <c r="E187" s="213" t="s">
        <v>19</v>
      </c>
      <c r="F187" s="214" t="s">
        <v>124</v>
      </c>
      <c r="G187" s="212"/>
      <c r="H187" s="215">
        <v>198.24000000000001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1" t="s">
        <v>121</v>
      </c>
      <c r="AU187" s="221" t="s">
        <v>34</v>
      </c>
      <c r="AV187" s="12" t="s">
        <v>119</v>
      </c>
      <c r="AW187" s="12" t="s">
        <v>33</v>
      </c>
      <c r="AX187" s="12" t="s">
        <v>79</v>
      </c>
      <c r="AY187" s="221" t="s">
        <v>120</v>
      </c>
    </row>
    <row r="188" s="2" customFormat="1" ht="142.2" customHeight="1">
      <c r="A188" s="38"/>
      <c r="B188" s="39"/>
      <c r="C188" s="176" t="s">
        <v>199</v>
      </c>
      <c r="D188" s="176" t="s">
        <v>114</v>
      </c>
      <c r="E188" s="177" t="s">
        <v>279</v>
      </c>
      <c r="F188" s="178" t="s">
        <v>280</v>
      </c>
      <c r="G188" s="179" t="s">
        <v>137</v>
      </c>
      <c r="H188" s="180">
        <v>2.984</v>
      </c>
      <c r="I188" s="181"/>
      <c r="J188" s="182">
        <f>ROUND(I188*H188,2)</f>
        <v>0</v>
      </c>
      <c r="K188" s="178" t="s">
        <v>118</v>
      </c>
      <c r="L188" s="44"/>
      <c r="M188" s="183" t="s">
        <v>19</v>
      </c>
      <c r="N188" s="184" t="s">
        <v>43</v>
      </c>
      <c r="O188" s="84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7" t="s">
        <v>281</v>
      </c>
      <c r="AT188" s="187" t="s">
        <v>114</v>
      </c>
      <c r="AU188" s="187" t="s">
        <v>34</v>
      </c>
      <c r="AY188" s="17" t="s">
        <v>120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7" t="s">
        <v>79</v>
      </c>
      <c r="BK188" s="188">
        <f>ROUND(I188*H188,2)</f>
        <v>0</v>
      </c>
      <c r="BL188" s="17" t="s">
        <v>281</v>
      </c>
      <c r="BM188" s="187" t="s">
        <v>282</v>
      </c>
    </row>
    <row r="189" s="11" customFormat="1">
      <c r="A189" s="11"/>
      <c r="B189" s="200"/>
      <c r="C189" s="201"/>
      <c r="D189" s="191" t="s">
        <v>121</v>
      </c>
      <c r="E189" s="202" t="s">
        <v>19</v>
      </c>
      <c r="F189" s="203" t="s">
        <v>283</v>
      </c>
      <c r="G189" s="201"/>
      <c r="H189" s="204">
        <v>2.984</v>
      </c>
      <c r="I189" s="205"/>
      <c r="J189" s="201"/>
      <c r="K189" s="201"/>
      <c r="L189" s="206"/>
      <c r="M189" s="232"/>
      <c r="N189" s="233"/>
      <c r="O189" s="233"/>
      <c r="P189" s="233"/>
      <c r="Q189" s="233"/>
      <c r="R189" s="233"/>
      <c r="S189" s="233"/>
      <c r="T189" s="234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T189" s="210" t="s">
        <v>121</v>
      </c>
      <c r="AU189" s="210" t="s">
        <v>34</v>
      </c>
      <c r="AV189" s="11" t="s">
        <v>81</v>
      </c>
      <c r="AW189" s="11" t="s">
        <v>33</v>
      </c>
      <c r="AX189" s="11" t="s">
        <v>79</v>
      </c>
      <c r="AY189" s="210" t="s">
        <v>120</v>
      </c>
    </row>
    <row r="190" s="2" customFormat="1" ht="6.96" customHeight="1">
      <c r="A190" s="38"/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k/udeKhFG+ttYdqyvFMDc4WRFm/NL7M237mxWa2wsjgBzka6kgGsXfVxYIsN0AJIQoPFLizEvsDXbBexSibixw==" hashValue="3p7FudYn3Ai6+ftEfPn3ZLw8uOkIGdBcUSaBKqSZUCHYPEDYNAz/D6nGz+GxIfVtCczucIRr8xwJlHThA8+dJw==" algorithmName="SHA-512" password="CC35"/>
  <autoFilter ref="C78:K18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Oprava staničních kolejí v žst. Lázně Bělohrad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284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26. 9. 2022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27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8"/>
      <c r="B27" s="139"/>
      <c r="C27" s="138"/>
      <c r="D27" s="138"/>
      <c r="E27" s="140" t="s">
        <v>37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ROUND(J79, 15)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ROUND((SUM(BE79:BE200)),  15)</f>
        <v>0</v>
      </c>
      <c r="G33" s="38"/>
      <c r="H33" s="38"/>
      <c r="I33" s="148">
        <v>0.20999999999999999</v>
      </c>
      <c r="J33" s="147">
        <f>ROUND(((SUM(BE79:BE200))*I33),  15)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ROUND((SUM(BF79:BF200)),  15)</f>
        <v>0</v>
      </c>
      <c r="G34" s="38"/>
      <c r="H34" s="38"/>
      <c r="I34" s="148">
        <v>0.14999999999999999</v>
      </c>
      <c r="J34" s="147">
        <f>ROUND(((SUM(BF79:BF200))*I34),  15)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ROUND((SUM(BG79:BG200)),  15)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ROUND((SUM(BH79:BH200)),  15)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ROUND((SUM(BI79:BI200)),  15)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staničních kolejí v žst. Lázně Bělohrad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02 - Oprava koleje č. 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žst. Lázně Bělohrad</v>
      </c>
      <c r="G52" s="40"/>
      <c r="H52" s="40"/>
      <c r="I52" s="32" t="s">
        <v>23</v>
      </c>
      <c r="J52" s="72" t="str">
        <f>IF(J12="","",J12)</f>
        <v>26. 9. 2022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>bez PD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3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101</v>
      </c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0" t="str">
        <f>E7</f>
        <v>Oprava staničních kolejí v žst. Lázně Bělohrad</v>
      </c>
      <c r="F69" s="32"/>
      <c r="G69" s="32"/>
      <c r="H69" s="32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95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 02 - Oprava koleje č. 2</v>
      </c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žst. Lázně Bělohrad</v>
      </c>
      <c r="G73" s="40"/>
      <c r="H73" s="40"/>
      <c r="I73" s="32" t="s">
        <v>23</v>
      </c>
      <c r="J73" s="72" t="str">
        <f>IF(J12="","",J12)</f>
        <v>26. 9. 2022</v>
      </c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>Správa železnic, s.o.</v>
      </c>
      <c r="G75" s="40"/>
      <c r="H75" s="40"/>
      <c r="I75" s="32" t="s">
        <v>31</v>
      </c>
      <c r="J75" s="36" t="str">
        <f>E21</f>
        <v>bez PD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35</v>
      </c>
      <c r="J76" s="36" t="str">
        <f>E24</f>
        <v>Správa železnic, s.o.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65"/>
      <c r="B78" s="166"/>
      <c r="C78" s="167" t="s">
        <v>102</v>
      </c>
      <c r="D78" s="168" t="s">
        <v>57</v>
      </c>
      <c r="E78" s="168" t="s">
        <v>53</v>
      </c>
      <c r="F78" s="168" t="s">
        <v>54</v>
      </c>
      <c r="G78" s="168" t="s">
        <v>103</v>
      </c>
      <c r="H78" s="168" t="s">
        <v>104</v>
      </c>
      <c r="I78" s="168" t="s">
        <v>105</v>
      </c>
      <c r="J78" s="168" t="s">
        <v>99</v>
      </c>
      <c r="K78" s="169" t="s">
        <v>106</v>
      </c>
      <c r="L78" s="170"/>
      <c r="M78" s="92" t="s">
        <v>19</v>
      </c>
      <c r="N78" s="93" t="s">
        <v>42</v>
      </c>
      <c r="O78" s="93" t="s">
        <v>107</v>
      </c>
      <c r="P78" s="93" t="s">
        <v>108</v>
      </c>
      <c r="Q78" s="93" t="s">
        <v>109</v>
      </c>
      <c r="R78" s="93" t="s">
        <v>110</v>
      </c>
      <c r="S78" s="93" t="s">
        <v>111</v>
      </c>
      <c r="T78" s="94" t="s">
        <v>112</v>
      </c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</row>
    <row r="79" s="2" customFormat="1" ht="22.8" customHeight="1">
      <c r="A79" s="38"/>
      <c r="B79" s="39"/>
      <c r="C79" s="99" t="s">
        <v>113</v>
      </c>
      <c r="D79" s="40"/>
      <c r="E79" s="40"/>
      <c r="F79" s="40"/>
      <c r="G79" s="40"/>
      <c r="H79" s="40"/>
      <c r="I79" s="40"/>
      <c r="J79" s="171">
        <f>BK79</f>
        <v>0</v>
      </c>
      <c r="K79" s="40"/>
      <c r="L79" s="44"/>
      <c r="M79" s="95"/>
      <c r="N79" s="172"/>
      <c r="O79" s="96"/>
      <c r="P79" s="173">
        <f>SUM(P80:P200)</f>
        <v>0</v>
      </c>
      <c r="Q79" s="96"/>
      <c r="R79" s="173">
        <f>SUM(R80:R200)</f>
        <v>0.30576000000000003</v>
      </c>
      <c r="S79" s="96"/>
      <c r="T79" s="174">
        <f>SUM(T80:T200)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71</v>
      </c>
      <c r="AU79" s="17" t="s">
        <v>100</v>
      </c>
      <c r="BK79" s="175">
        <f>SUM(BK80:BK200)</f>
        <v>0</v>
      </c>
    </row>
    <row r="80" s="2" customFormat="1" ht="21.75" customHeight="1">
      <c r="A80" s="38"/>
      <c r="B80" s="39"/>
      <c r="C80" s="176" t="s">
        <v>79</v>
      </c>
      <c r="D80" s="176" t="s">
        <v>114</v>
      </c>
      <c r="E80" s="177" t="s">
        <v>115</v>
      </c>
      <c r="F80" s="178" t="s">
        <v>116</v>
      </c>
      <c r="G80" s="179" t="s">
        <v>117</v>
      </c>
      <c r="H80" s="180">
        <v>85</v>
      </c>
      <c r="I80" s="181"/>
      <c r="J80" s="182">
        <f>ROUND(I80*H80,2)</f>
        <v>0</v>
      </c>
      <c r="K80" s="178" t="s">
        <v>118</v>
      </c>
      <c r="L80" s="44"/>
      <c r="M80" s="183" t="s">
        <v>19</v>
      </c>
      <c r="N80" s="184" t="s">
        <v>43</v>
      </c>
      <c r="O80" s="84"/>
      <c r="P80" s="185">
        <f>O80*H80</f>
        <v>0</v>
      </c>
      <c r="Q80" s="185">
        <v>0</v>
      </c>
      <c r="R80" s="185">
        <f>Q80*H80</f>
        <v>0</v>
      </c>
      <c r="S80" s="185">
        <v>0</v>
      </c>
      <c r="T80" s="186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87" t="s">
        <v>119</v>
      </c>
      <c r="AT80" s="187" t="s">
        <v>114</v>
      </c>
      <c r="AU80" s="187" t="s">
        <v>34</v>
      </c>
      <c r="AY80" s="17" t="s">
        <v>120</v>
      </c>
      <c r="BE80" s="188">
        <f>IF(N80="základní",J80,0)</f>
        <v>0</v>
      </c>
      <c r="BF80" s="188">
        <f>IF(N80="snížená",J80,0)</f>
        <v>0</v>
      </c>
      <c r="BG80" s="188">
        <f>IF(N80="zákl. přenesená",J80,0)</f>
        <v>0</v>
      </c>
      <c r="BH80" s="188">
        <f>IF(N80="sníž. přenesená",J80,0)</f>
        <v>0</v>
      </c>
      <c r="BI80" s="188">
        <f>IF(N80="nulová",J80,0)</f>
        <v>0</v>
      </c>
      <c r="BJ80" s="17" t="s">
        <v>79</v>
      </c>
      <c r="BK80" s="188">
        <f>ROUND(I80*H80,2)</f>
        <v>0</v>
      </c>
      <c r="BL80" s="17" t="s">
        <v>119</v>
      </c>
      <c r="BM80" s="187" t="s">
        <v>81</v>
      </c>
    </row>
    <row r="81" s="11" customFormat="1">
      <c r="A81" s="11"/>
      <c r="B81" s="200"/>
      <c r="C81" s="201"/>
      <c r="D81" s="191" t="s">
        <v>121</v>
      </c>
      <c r="E81" s="202" t="s">
        <v>19</v>
      </c>
      <c r="F81" s="203" t="s">
        <v>285</v>
      </c>
      <c r="G81" s="201"/>
      <c r="H81" s="204">
        <v>85</v>
      </c>
      <c r="I81" s="205"/>
      <c r="J81" s="201"/>
      <c r="K81" s="201"/>
      <c r="L81" s="206"/>
      <c r="M81" s="207"/>
      <c r="N81" s="208"/>
      <c r="O81" s="208"/>
      <c r="P81" s="208"/>
      <c r="Q81" s="208"/>
      <c r="R81" s="208"/>
      <c r="S81" s="208"/>
      <c r="T81" s="209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T81" s="210" t="s">
        <v>121</v>
      </c>
      <c r="AU81" s="210" t="s">
        <v>34</v>
      </c>
      <c r="AV81" s="11" t="s">
        <v>81</v>
      </c>
      <c r="AW81" s="11" t="s">
        <v>33</v>
      </c>
      <c r="AX81" s="11" t="s">
        <v>34</v>
      </c>
      <c r="AY81" s="210" t="s">
        <v>120</v>
      </c>
    </row>
    <row r="82" s="12" customFormat="1">
      <c r="A82" s="12"/>
      <c r="B82" s="211"/>
      <c r="C82" s="212"/>
      <c r="D82" s="191" t="s">
        <v>121</v>
      </c>
      <c r="E82" s="213" t="s">
        <v>19</v>
      </c>
      <c r="F82" s="214" t="s">
        <v>124</v>
      </c>
      <c r="G82" s="212"/>
      <c r="H82" s="215">
        <v>85</v>
      </c>
      <c r="I82" s="216"/>
      <c r="J82" s="212"/>
      <c r="K82" s="212"/>
      <c r="L82" s="217"/>
      <c r="M82" s="218"/>
      <c r="N82" s="219"/>
      <c r="O82" s="219"/>
      <c r="P82" s="219"/>
      <c r="Q82" s="219"/>
      <c r="R82" s="219"/>
      <c r="S82" s="219"/>
      <c r="T82" s="220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21" t="s">
        <v>121</v>
      </c>
      <c r="AU82" s="221" t="s">
        <v>34</v>
      </c>
      <c r="AV82" s="12" t="s">
        <v>119</v>
      </c>
      <c r="AW82" s="12" t="s">
        <v>33</v>
      </c>
      <c r="AX82" s="12" t="s">
        <v>79</v>
      </c>
      <c r="AY82" s="221" t="s">
        <v>120</v>
      </c>
    </row>
    <row r="83" s="2" customFormat="1" ht="16.5" customHeight="1">
      <c r="A83" s="38"/>
      <c r="B83" s="39"/>
      <c r="C83" s="176" t="s">
        <v>81</v>
      </c>
      <c r="D83" s="176" t="s">
        <v>114</v>
      </c>
      <c r="E83" s="177" t="s">
        <v>125</v>
      </c>
      <c r="F83" s="178" t="s">
        <v>126</v>
      </c>
      <c r="G83" s="179" t="s">
        <v>127</v>
      </c>
      <c r="H83" s="180">
        <v>50</v>
      </c>
      <c r="I83" s="181"/>
      <c r="J83" s="182">
        <f>ROUND(I83*H83,2)</f>
        <v>0</v>
      </c>
      <c r="K83" s="178" t="s">
        <v>118</v>
      </c>
      <c r="L83" s="44"/>
      <c r="M83" s="183" t="s">
        <v>19</v>
      </c>
      <c r="N83" s="184" t="s">
        <v>43</v>
      </c>
      <c r="O83" s="84"/>
      <c r="P83" s="185">
        <f>O83*H83</f>
        <v>0</v>
      </c>
      <c r="Q83" s="185">
        <v>0</v>
      </c>
      <c r="R83" s="185">
        <f>Q83*H83</f>
        <v>0</v>
      </c>
      <c r="S83" s="185">
        <v>0</v>
      </c>
      <c r="T83" s="18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87" t="s">
        <v>119</v>
      </c>
      <c r="AT83" s="187" t="s">
        <v>114</v>
      </c>
      <c r="AU83" s="187" t="s">
        <v>34</v>
      </c>
      <c r="AY83" s="17" t="s">
        <v>120</v>
      </c>
      <c r="BE83" s="188">
        <f>IF(N83="základní",J83,0)</f>
        <v>0</v>
      </c>
      <c r="BF83" s="188">
        <f>IF(N83="snížená",J83,0)</f>
        <v>0</v>
      </c>
      <c r="BG83" s="188">
        <f>IF(N83="zákl. přenesená",J83,0)</f>
        <v>0</v>
      </c>
      <c r="BH83" s="188">
        <f>IF(N83="sníž. přenesená",J83,0)</f>
        <v>0</v>
      </c>
      <c r="BI83" s="188">
        <f>IF(N83="nulová",J83,0)</f>
        <v>0</v>
      </c>
      <c r="BJ83" s="17" t="s">
        <v>79</v>
      </c>
      <c r="BK83" s="188">
        <f>ROUND(I83*H83,2)</f>
        <v>0</v>
      </c>
      <c r="BL83" s="17" t="s">
        <v>119</v>
      </c>
      <c r="BM83" s="187" t="s">
        <v>119</v>
      </c>
    </row>
    <row r="84" s="11" customFormat="1">
      <c r="A84" s="11"/>
      <c r="B84" s="200"/>
      <c r="C84" s="201"/>
      <c r="D84" s="191" t="s">
        <v>121</v>
      </c>
      <c r="E84" s="202" t="s">
        <v>19</v>
      </c>
      <c r="F84" s="203" t="s">
        <v>286</v>
      </c>
      <c r="G84" s="201"/>
      <c r="H84" s="204">
        <v>50</v>
      </c>
      <c r="I84" s="205"/>
      <c r="J84" s="201"/>
      <c r="K84" s="201"/>
      <c r="L84" s="206"/>
      <c r="M84" s="207"/>
      <c r="N84" s="208"/>
      <c r="O84" s="208"/>
      <c r="P84" s="208"/>
      <c r="Q84" s="208"/>
      <c r="R84" s="208"/>
      <c r="S84" s="208"/>
      <c r="T84" s="209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T84" s="210" t="s">
        <v>121</v>
      </c>
      <c r="AU84" s="210" t="s">
        <v>34</v>
      </c>
      <c r="AV84" s="11" t="s">
        <v>81</v>
      </c>
      <c r="AW84" s="11" t="s">
        <v>33</v>
      </c>
      <c r="AX84" s="11" t="s">
        <v>34</v>
      </c>
      <c r="AY84" s="210" t="s">
        <v>120</v>
      </c>
    </row>
    <row r="85" s="12" customFormat="1">
      <c r="A85" s="12"/>
      <c r="B85" s="211"/>
      <c r="C85" s="212"/>
      <c r="D85" s="191" t="s">
        <v>121</v>
      </c>
      <c r="E85" s="213" t="s">
        <v>19</v>
      </c>
      <c r="F85" s="214" t="s">
        <v>124</v>
      </c>
      <c r="G85" s="212"/>
      <c r="H85" s="215">
        <v>50</v>
      </c>
      <c r="I85" s="216"/>
      <c r="J85" s="212"/>
      <c r="K85" s="212"/>
      <c r="L85" s="217"/>
      <c r="M85" s="218"/>
      <c r="N85" s="219"/>
      <c r="O85" s="219"/>
      <c r="P85" s="219"/>
      <c r="Q85" s="219"/>
      <c r="R85" s="219"/>
      <c r="S85" s="219"/>
      <c r="T85" s="220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21" t="s">
        <v>121</v>
      </c>
      <c r="AU85" s="221" t="s">
        <v>34</v>
      </c>
      <c r="AV85" s="12" t="s">
        <v>119</v>
      </c>
      <c r="AW85" s="12" t="s">
        <v>33</v>
      </c>
      <c r="AX85" s="12" t="s">
        <v>79</v>
      </c>
      <c r="AY85" s="221" t="s">
        <v>120</v>
      </c>
    </row>
    <row r="86" s="2" customFormat="1" ht="24.15" customHeight="1">
      <c r="A86" s="38"/>
      <c r="B86" s="39"/>
      <c r="C86" s="176" t="s">
        <v>129</v>
      </c>
      <c r="D86" s="176" t="s">
        <v>114</v>
      </c>
      <c r="E86" s="177" t="s">
        <v>287</v>
      </c>
      <c r="F86" s="178" t="s">
        <v>288</v>
      </c>
      <c r="G86" s="179" t="s">
        <v>132</v>
      </c>
      <c r="H86" s="180">
        <v>0.48599999999999999</v>
      </c>
      <c r="I86" s="181"/>
      <c r="J86" s="182">
        <f>ROUND(I86*H86,2)</f>
        <v>0</v>
      </c>
      <c r="K86" s="178" t="s">
        <v>118</v>
      </c>
      <c r="L86" s="44"/>
      <c r="M86" s="183" t="s">
        <v>19</v>
      </c>
      <c r="N86" s="184" t="s">
        <v>43</v>
      </c>
      <c r="O86" s="84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87" t="s">
        <v>119</v>
      </c>
      <c r="AT86" s="187" t="s">
        <v>114</v>
      </c>
      <c r="AU86" s="187" t="s">
        <v>34</v>
      </c>
      <c r="AY86" s="17" t="s">
        <v>120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7" t="s">
        <v>79</v>
      </c>
      <c r="BK86" s="188">
        <f>ROUND(I86*H86,2)</f>
        <v>0</v>
      </c>
      <c r="BL86" s="17" t="s">
        <v>119</v>
      </c>
      <c r="BM86" s="187" t="s">
        <v>133</v>
      </c>
    </row>
    <row r="87" s="11" customFormat="1">
      <c r="A87" s="11"/>
      <c r="B87" s="200"/>
      <c r="C87" s="201"/>
      <c r="D87" s="191" t="s">
        <v>121</v>
      </c>
      <c r="E87" s="202" t="s">
        <v>19</v>
      </c>
      <c r="F87" s="203" t="s">
        <v>289</v>
      </c>
      <c r="G87" s="201"/>
      <c r="H87" s="204">
        <v>0.45100000000000001</v>
      </c>
      <c r="I87" s="205"/>
      <c r="J87" s="201"/>
      <c r="K87" s="201"/>
      <c r="L87" s="206"/>
      <c r="M87" s="207"/>
      <c r="N87" s="208"/>
      <c r="O87" s="208"/>
      <c r="P87" s="208"/>
      <c r="Q87" s="208"/>
      <c r="R87" s="208"/>
      <c r="S87" s="208"/>
      <c r="T87" s="209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T87" s="210" t="s">
        <v>121</v>
      </c>
      <c r="AU87" s="210" t="s">
        <v>34</v>
      </c>
      <c r="AV87" s="11" t="s">
        <v>81</v>
      </c>
      <c r="AW87" s="11" t="s">
        <v>33</v>
      </c>
      <c r="AX87" s="11" t="s">
        <v>34</v>
      </c>
      <c r="AY87" s="210" t="s">
        <v>120</v>
      </c>
    </row>
    <row r="88" s="11" customFormat="1">
      <c r="A88" s="11"/>
      <c r="B88" s="200"/>
      <c r="C88" s="201"/>
      <c r="D88" s="191" t="s">
        <v>121</v>
      </c>
      <c r="E88" s="202" t="s">
        <v>19</v>
      </c>
      <c r="F88" s="203" t="s">
        <v>290</v>
      </c>
      <c r="G88" s="201"/>
      <c r="H88" s="204">
        <v>0.035000000000000003</v>
      </c>
      <c r="I88" s="205"/>
      <c r="J88" s="201"/>
      <c r="K88" s="201"/>
      <c r="L88" s="206"/>
      <c r="M88" s="207"/>
      <c r="N88" s="208"/>
      <c r="O88" s="208"/>
      <c r="P88" s="208"/>
      <c r="Q88" s="208"/>
      <c r="R88" s="208"/>
      <c r="S88" s="208"/>
      <c r="T88" s="209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10" t="s">
        <v>121</v>
      </c>
      <c r="AU88" s="210" t="s">
        <v>34</v>
      </c>
      <c r="AV88" s="11" t="s">
        <v>81</v>
      </c>
      <c r="AW88" s="11" t="s">
        <v>33</v>
      </c>
      <c r="AX88" s="11" t="s">
        <v>34</v>
      </c>
      <c r="AY88" s="210" t="s">
        <v>120</v>
      </c>
    </row>
    <row r="89" s="12" customFormat="1">
      <c r="A89" s="12"/>
      <c r="B89" s="211"/>
      <c r="C89" s="212"/>
      <c r="D89" s="191" t="s">
        <v>121</v>
      </c>
      <c r="E89" s="213" t="s">
        <v>19</v>
      </c>
      <c r="F89" s="214" t="s">
        <v>124</v>
      </c>
      <c r="G89" s="212"/>
      <c r="H89" s="215">
        <v>0.48599999999999999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1" t="s">
        <v>121</v>
      </c>
      <c r="AU89" s="221" t="s">
        <v>34</v>
      </c>
      <c r="AV89" s="12" t="s">
        <v>119</v>
      </c>
      <c r="AW89" s="12" t="s">
        <v>33</v>
      </c>
      <c r="AX89" s="12" t="s">
        <v>79</v>
      </c>
      <c r="AY89" s="221" t="s">
        <v>120</v>
      </c>
    </row>
    <row r="90" s="2" customFormat="1" ht="24.15" customHeight="1">
      <c r="A90" s="38"/>
      <c r="B90" s="39"/>
      <c r="C90" s="176" t="s">
        <v>119</v>
      </c>
      <c r="D90" s="176" t="s">
        <v>114</v>
      </c>
      <c r="E90" s="177" t="s">
        <v>291</v>
      </c>
      <c r="F90" s="178" t="s">
        <v>292</v>
      </c>
      <c r="G90" s="179" t="s">
        <v>137</v>
      </c>
      <c r="H90" s="180">
        <v>17.600000000000001</v>
      </c>
      <c r="I90" s="181"/>
      <c r="J90" s="182">
        <f>ROUND(I90*H90,2)</f>
        <v>0</v>
      </c>
      <c r="K90" s="178" t="s">
        <v>118</v>
      </c>
      <c r="L90" s="44"/>
      <c r="M90" s="183" t="s">
        <v>19</v>
      </c>
      <c r="N90" s="184" t="s">
        <v>43</v>
      </c>
      <c r="O90" s="84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87" t="s">
        <v>119</v>
      </c>
      <c r="AT90" s="187" t="s">
        <v>114</v>
      </c>
      <c r="AU90" s="187" t="s">
        <v>34</v>
      </c>
      <c r="AY90" s="17" t="s">
        <v>120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7" t="s">
        <v>79</v>
      </c>
      <c r="BK90" s="188">
        <f>ROUND(I90*H90,2)</f>
        <v>0</v>
      </c>
      <c r="BL90" s="17" t="s">
        <v>119</v>
      </c>
      <c r="BM90" s="187" t="s">
        <v>138</v>
      </c>
    </row>
    <row r="91" s="11" customFormat="1">
      <c r="A91" s="11"/>
      <c r="B91" s="200"/>
      <c r="C91" s="201"/>
      <c r="D91" s="191" t="s">
        <v>121</v>
      </c>
      <c r="E91" s="202" t="s">
        <v>19</v>
      </c>
      <c r="F91" s="203" t="s">
        <v>293</v>
      </c>
      <c r="G91" s="201"/>
      <c r="H91" s="204">
        <v>17.600000000000001</v>
      </c>
      <c r="I91" s="205"/>
      <c r="J91" s="201"/>
      <c r="K91" s="201"/>
      <c r="L91" s="206"/>
      <c r="M91" s="207"/>
      <c r="N91" s="208"/>
      <c r="O91" s="208"/>
      <c r="P91" s="208"/>
      <c r="Q91" s="208"/>
      <c r="R91" s="208"/>
      <c r="S91" s="208"/>
      <c r="T91" s="209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10" t="s">
        <v>121</v>
      </c>
      <c r="AU91" s="210" t="s">
        <v>34</v>
      </c>
      <c r="AV91" s="11" t="s">
        <v>81</v>
      </c>
      <c r="AW91" s="11" t="s">
        <v>33</v>
      </c>
      <c r="AX91" s="11" t="s">
        <v>34</v>
      </c>
      <c r="AY91" s="210" t="s">
        <v>120</v>
      </c>
    </row>
    <row r="92" s="12" customFormat="1">
      <c r="A92" s="12"/>
      <c r="B92" s="211"/>
      <c r="C92" s="212"/>
      <c r="D92" s="191" t="s">
        <v>121</v>
      </c>
      <c r="E92" s="213" t="s">
        <v>19</v>
      </c>
      <c r="F92" s="214" t="s">
        <v>124</v>
      </c>
      <c r="G92" s="212"/>
      <c r="H92" s="215">
        <v>17.600000000000001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1" t="s">
        <v>121</v>
      </c>
      <c r="AU92" s="221" t="s">
        <v>34</v>
      </c>
      <c r="AV92" s="12" t="s">
        <v>119</v>
      </c>
      <c r="AW92" s="12" t="s">
        <v>33</v>
      </c>
      <c r="AX92" s="12" t="s">
        <v>79</v>
      </c>
      <c r="AY92" s="221" t="s">
        <v>120</v>
      </c>
    </row>
    <row r="93" s="2" customFormat="1" ht="66.75" customHeight="1">
      <c r="A93" s="38"/>
      <c r="B93" s="39"/>
      <c r="C93" s="176" t="s">
        <v>140</v>
      </c>
      <c r="D93" s="176" t="s">
        <v>114</v>
      </c>
      <c r="E93" s="177" t="s">
        <v>135</v>
      </c>
      <c r="F93" s="178" t="s">
        <v>136</v>
      </c>
      <c r="G93" s="179" t="s">
        <v>137</v>
      </c>
      <c r="H93" s="180">
        <v>152.708</v>
      </c>
      <c r="I93" s="181"/>
      <c r="J93" s="182">
        <f>ROUND(I93*H93,2)</f>
        <v>0</v>
      </c>
      <c r="K93" s="178" t="s">
        <v>118</v>
      </c>
      <c r="L93" s="44"/>
      <c r="M93" s="183" t="s">
        <v>19</v>
      </c>
      <c r="N93" s="184" t="s">
        <v>43</v>
      </c>
      <c r="O93" s="84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87" t="s">
        <v>119</v>
      </c>
      <c r="AT93" s="187" t="s">
        <v>114</v>
      </c>
      <c r="AU93" s="187" t="s">
        <v>34</v>
      </c>
      <c r="AY93" s="17" t="s">
        <v>120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7" t="s">
        <v>79</v>
      </c>
      <c r="BK93" s="188">
        <f>ROUND(I93*H93,2)</f>
        <v>0</v>
      </c>
      <c r="BL93" s="17" t="s">
        <v>119</v>
      </c>
      <c r="BM93" s="187" t="s">
        <v>143</v>
      </c>
    </row>
    <row r="94" s="11" customFormat="1">
      <c r="A94" s="11"/>
      <c r="B94" s="200"/>
      <c r="C94" s="201"/>
      <c r="D94" s="191" t="s">
        <v>121</v>
      </c>
      <c r="E94" s="202" t="s">
        <v>19</v>
      </c>
      <c r="F94" s="203" t="s">
        <v>294</v>
      </c>
      <c r="G94" s="201"/>
      <c r="H94" s="204">
        <v>152.708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9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10" t="s">
        <v>121</v>
      </c>
      <c r="AU94" s="210" t="s">
        <v>34</v>
      </c>
      <c r="AV94" s="11" t="s">
        <v>81</v>
      </c>
      <c r="AW94" s="11" t="s">
        <v>33</v>
      </c>
      <c r="AX94" s="11" t="s">
        <v>34</v>
      </c>
      <c r="AY94" s="210" t="s">
        <v>120</v>
      </c>
    </row>
    <row r="95" s="12" customFormat="1">
      <c r="A95" s="12"/>
      <c r="B95" s="211"/>
      <c r="C95" s="212"/>
      <c r="D95" s="191" t="s">
        <v>121</v>
      </c>
      <c r="E95" s="213" t="s">
        <v>19</v>
      </c>
      <c r="F95" s="214" t="s">
        <v>124</v>
      </c>
      <c r="G95" s="212"/>
      <c r="H95" s="215">
        <v>152.708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1" t="s">
        <v>121</v>
      </c>
      <c r="AU95" s="221" t="s">
        <v>34</v>
      </c>
      <c r="AV95" s="12" t="s">
        <v>119</v>
      </c>
      <c r="AW95" s="12" t="s">
        <v>33</v>
      </c>
      <c r="AX95" s="12" t="s">
        <v>79</v>
      </c>
      <c r="AY95" s="221" t="s">
        <v>120</v>
      </c>
    </row>
    <row r="96" s="2" customFormat="1" ht="16.5" customHeight="1">
      <c r="A96" s="38"/>
      <c r="B96" s="39"/>
      <c r="C96" s="176" t="s">
        <v>133</v>
      </c>
      <c r="D96" s="176" t="s">
        <v>114</v>
      </c>
      <c r="E96" s="177" t="s">
        <v>141</v>
      </c>
      <c r="F96" s="178" t="s">
        <v>142</v>
      </c>
      <c r="G96" s="179" t="s">
        <v>137</v>
      </c>
      <c r="H96" s="180">
        <v>19.952999999999999</v>
      </c>
      <c r="I96" s="181"/>
      <c r="J96" s="182">
        <f>ROUND(I96*H96,2)</f>
        <v>0</v>
      </c>
      <c r="K96" s="178" t="s">
        <v>118</v>
      </c>
      <c r="L96" s="44"/>
      <c r="M96" s="183" t="s">
        <v>19</v>
      </c>
      <c r="N96" s="184" t="s">
        <v>43</v>
      </c>
      <c r="O96" s="84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7" t="s">
        <v>119</v>
      </c>
      <c r="AT96" s="187" t="s">
        <v>114</v>
      </c>
      <c r="AU96" s="187" t="s">
        <v>34</v>
      </c>
      <c r="AY96" s="17" t="s">
        <v>120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7" t="s">
        <v>79</v>
      </c>
      <c r="BK96" s="188">
        <f>ROUND(I96*H96,2)</f>
        <v>0</v>
      </c>
      <c r="BL96" s="17" t="s">
        <v>119</v>
      </c>
      <c r="BM96" s="187" t="s">
        <v>147</v>
      </c>
    </row>
    <row r="97" s="11" customFormat="1">
      <c r="A97" s="11"/>
      <c r="B97" s="200"/>
      <c r="C97" s="201"/>
      <c r="D97" s="191" t="s">
        <v>121</v>
      </c>
      <c r="E97" s="202" t="s">
        <v>19</v>
      </c>
      <c r="F97" s="203" t="s">
        <v>295</v>
      </c>
      <c r="G97" s="201"/>
      <c r="H97" s="204">
        <v>19.952999999999999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10" t="s">
        <v>121</v>
      </c>
      <c r="AU97" s="210" t="s">
        <v>34</v>
      </c>
      <c r="AV97" s="11" t="s">
        <v>81</v>
      </c>
      <c r="AW97" s="11" t="s">
        <v>33</v>
      </c>
      <c r="AX97" s="11" t="s">
        <v>34</v>
      </c>
      <c r="AY97" s="210" t="s">
        <v>120</v>
      </c>
    </row>
    <row r="98" s="12" customFormat="1">
      <c r="A98" s="12"/>
      <c r="B98" s="211"/>
      <c r="C98" s="212"/>
      <c r="D98" s="191" t="s">
        <v>121</v>
      </c>
      <c r="E98" s="213" t="s">
        <v>19</v>
      </c>
      <c r="F98" s="214" t="s">
        <v>124</v>
      </c>
      <c r="G98" s="212"/>
      <c r="H98" s="215">
        <v>19.952999999999999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1" t="s">
        <v>121</v>
      </c>
      <c r="AU98" s="221" t="s">
        <v>34</v>
      </c>
      <c r="AV98" s="12" t="s">
        <v>119</v>
      </c>
      <c r="AW98" s="12" t="s">
        <v>33</v>
      </c>
      <c r="AX98" s="12" t="s">
        <v>79</v>
      </c>
      <c r="AY98" s="221" t="s">
        <v>120</v>
      </c>
    </row>
    <row r="99" s="2" customFormat="1" ht="16.5" customHeight="1">
      <c r="A99" s="38"/>
      <c r="B99" s="39"/>
      <c r="C99" s="176" t="s">
        <v>149</v>
      </c>
      <c r="D99" s="176" t="s">
        <v>114</v>
      </c>
      <c r="E99" s="177" t="s">
        <v>150</v>
      </c>
      <c r="F99" s="178" t="s">
        <v>151</v>
      </c>
      <c r="G99" s="179" t="s">
        <v>137</v>
      </c>
      <c r="H99" s="180">
        <v>48.503</v>
      </c>
      <c r="I99" s="181"/>
      <c r="J99" s="182">
        <f>ROUND(I99*H99,2)</f>
        <v>0</v>
      </c>
      <c r="K99" s="178" t="s">
        <v>118</v>
      </c>
      <c r="L99" s="44"/>
      <c r="M99" s="183" t="s">
        <v>19</v>
      </c>
      <c r="N99" s="184" t="s">
        <v>43</v>
      </c>
      <c r="O99" s="84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87" t="s">
        <v>119</v>
      </c>
      <c r="AT99" s="187" t="s">
        <v>114</v>
      </c>
      <c r="AU99" s="187" t="s">
        <v>34</v>
      </c>
      <c r="AY99" s="17" t="s">
        <v>120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7" t="s">
        <v>79</v>
      </c>
      <c r="BK99" s="188">
        <f>ROUND(I99*H99,2)</f>
        <v>0</v>
      </c>
      <c r="BL99" s="17" t="s">
        <v>119</v>
      </c>
      <c r="BM99" s="187" t="s">
        <v>156</v>
      </c>
    </row>
    <row r="100" s="11" customFormat="1">
      <c r="A100" s="11"/>
      <c r="B100" s="200"/>
      <c r="C100" s="201"/>
      <c r="D100" s="191" t="s">
        <v>121</v>
      </c>
      <c r="E100" s="202" t="s">
        <v>19</v>
      </c>
      <c r="F100" s="203" t="s">
        <v>296</v>
      </c>
      <c r="G100" s="201"/>
      <c r="H100" s="204">
        <v>48.503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10" t="s">
        <v>121</v>
      </c>
      <c r="AU100" s="210" t="s">
        <v>34</v>
      </c>
      <c r="AV100" s="11" t="s">
        <v>81</v>
      </c>
      <c r="AW100" s="11" t="s">
        <v>33</v>
      </c>
      <c r="AX100" s="11" t="s">
        <v>34</v>
      </c>
      <c r="AY100" s="210" t="s">
        <v>120</v>
      </c>
    </row>
    <row r="101" s="12" customFormat="1">
      <c r="A101" s="12"/>
      <c r="B101" s="211"/>
      <c r="C101" s="212"/>
      <c r="D101" s="191" t="s">
        <v>121</v>
      </c>
      <c r="E101" s="213" t="s">
        <v>19</v>
      </c>
      <c r="F101" s="214" t="s">
        <v>124</v>
      </c>
      <c r="G101" s="212"/>
      <c r="H101" s="215">
        <v>48.503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1" t="s">
        <v>121</v>
      </c>
      <c r="AU101" s="221" t="s">
        <v>34</v>
      </c>
      <c r="AV101" s="12" t="s">
        <v>119</v>
      </c>
      <c r="AW101" s="12" t="s">
        <v>33</v>
      </c>
      <c r="AX101" s="12" t="s">
        <v>79</v>
      </c>
      <c r="AY101" s="221" t="s">
        <v>120</v>
      </c>
    </row>
    <row r="102" s="2" customFormat="1" ht="24.15" customHeight="1">
      <c r="A102" s="38"/>
      <c r="B102" s="39"/>
      <c r="C102" s="176" t="s">
        <v>138</v>
      </c>
      <c r="D102" s="176" t="s">
        <v>114</v>
      </c>
      <c r="E102" s="177" t="s">
        <v>154</v>
      </c>
      <c r="F102" s="178" t="s">
        <v>155</v>
      </c>
      <c r="G102" s="179" t="s">
        <v>132</v>
      </c>
      <c r="H102" s="180">
        <v>0.48499999999999999</v>
      </c>
      <c r="I102" s="181"/>
      <c r="J102" s="182">
        <f>ROUND(I102*H102,2)</f>
        <v>0</v>
      </c>
      <c r="K102" s="178" t="s">
        <v>118</v>
      </c>
      <c r="L102" s="44"/>
      <c r="M102" s="183" t="s">
        <v>19</v>
      </c>
      <c r="N102" s="184" t="s">
        <v>43</v>
      </c>
      <c r="O102" s="84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87" t="s">
        <v>119</v>
      </c>
      <c r="AT102" s="187" t="s">
        <v>114</v>
      </c>
      <c r="AU102" s="187" t="s">
        <v>34</v>
      </c>
      <c r="AY102" s="17" t="s">
        <v>120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7" t="s">
        <v>79</v>
      </c>
      <c r="BK102" s="188">
        <f>ROUND(I102*H102,2)</f>
        <v>0</v>
      </c>
      <c r="BL102" s="17" t="s">
        <v>119</v>
      </c>
      <c r="BM102" s="187" t="s">
        <v>162</v>
      </c>
    </row>
    <row r="103" s="11" customFormat="1">
      <c r="A103" s="11"/>
      <c r="B103" s="200"/>
      <c r="C103" s="201"/>
      <c r="D103" s="191" t="s">
        <v>121</v>
      </c>
      <c r="E103" s="202" t="s">
        <v>19</v>
      </c>
      <c r="F103" s="203" t="s">
        <v>297</v>
      </c>
      <c r="G103" s="201"/>
      <c r="H103" s="204">
        <v>0.48499999999999999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10" t="s">
        <v>121</v>
      </c>
      <c r="AU103" s="210" t="s">
        <v>34</v>
      </c>
      <c r="AV103" s="11" t="s">
        <v>81</v>
      </c>
      <c r="AW103" s="11" t="s">
        <v>33</v>
      </c>
      <c r="AX103" s="11" t="s">
        <v>34</v>
      </c>
      <c r="AY103" s="210" t="s">
        <v>120</v>
      </c>
    </row>
    <row r="104" s="12" customFormat="1">
      <c r="A104" s="12"/>
      <c r="B104" s="211"/>
      <c r="C104" s="212"/>
      <c r="D104" s="191" t="s">
        <v>121</v>
      </c>
      <c r="E104" s="213" t="s">
        <v>19</v>
      </c>
      <c r="F104" s="214" t="s">
        <v>124</v>
      </c>
      <c r="G104" s="212"/>
      <c r="H104" s="215">
        <v>0.48499999999999999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1" t="s">
        <v>121</v>
      </c>
      <c r="AU104" s="221" t="s">
        <v>34</v>
      </c>
      <c r="AV104" s="12" t="s">
        <v>119</v>
      </c>
      <c r="AW104" s="12" t="s">
        <v>33</v>
      </c>
      <c r="AX104" s="12" t="s">
        <v>79</v>
      </c>
      <c r="AY104" s="221" t="s">
        <v>120</v>
      </c>
    </row>
    <row r="105" s="2" customFormat="1" ht="24.15" customHeight="1">
      <c r="A105" s="38"/>
      <c r="B105" s="39"/>
      <c r="C105" s="176" t="s">
        <v>158</v>
      </c>
      <c r="D105" s="176" t="s">
        <v>114</v>
      </c>
      <c r="E105" s="177" t="s">
        <v>159</v>
      </c>
      <c r="F105" s="178" t="s">
        <v>160</v>
      </c>
      <c r="G105" s="179" t="s">
        <v>161</v>
      </c>
      <c r="H105" s="180">
        <v>405</v>
      </c>
      <c r="I105" s="181"/>
      <c r="J105" s="182">
        <f>ROUND(I105*H105,2)</f>
        <v>0</v>
      </c>
      <c r="K105" s="178" t="s">
        <v>118</v>
      </c>
      <c r="L105" s="44"/>
      <c r="M105" s="183" t="s">
        <v>19</v>
      </c>
      <c r="N105" s="184" t="s">
        <v>43</v>
      </c>
      <c r="O105" s="84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7" t="s">
        <v>119</v>
      </c>
      <c r="AT105" s="187" t="s">
        <v>114</v>
      </c>
      <c r="AU105" s="187" t="s">
        <v>34</v>
      </c>
      <c r="AY105" s="17" t="s">
        <v>120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7" t="s">
        <v>79</v>
      </c>
      <c r="BK105" s="188">
        <f>ROUND(I105*H105,2)</f>
        <v>0</v>
      </c>
      <c r="BL105" s="17" t="s">
        <v>119</v>
      </c>
      <c r="BM105" s="187" t="s">
        <v>209</v>
      </c>
    </row>
    <row r="106" s="11" customFormat="1">
      <c r="A106" s="11"/>
      <c r="B106" s="200"/>
      <c r="C106" s="201"/>
      <c r="D106" s="191" t="s">
        <v>121</v>
      </c>
      <c r="E106" s="202" t="s">
        <v>19</v>
      </c>
      <c r="F106" s="203" t="s">
        <v>298</v>
      </c>
      <c r="G106" s="201"/>
      <c r="H106" s="204">
        <v>405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10" t="s">
        <v>121</v>
      </c>
      <c r="AU106" s="210" t="s">
        <v>34</v>
      </c>
      <c r="AV106" s="11" t="s">
        <v>81</v>
      </c>
      <c r="AW106" s="11" t="s">
        <v>33</v>
      </c>
      <c r="AX106" s="11" t="s">
        <v>34</v>
      </c>
      <c r="AY106" s="210" t="s">
        <v>120</v>
      </c>
    </row>
    <row r="107" s="12" customFormat="1">
      <c r="A107" s="12"/>
      <c r="B107" s="211"/>
      <c r="C107" s="212"/>
      <c r="D107" s="191" t="s">
        <v>121</v>
      </c>
      <c r="E107" s="213" t="s">
        <v>19</v>
      </c>
      <c r="F107" s="214" t="s">
        <v>124</v>
      </c>
      <c r="G107" s="212"/>
      <c r="H107" s="215">
        <v>405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1" t="s">
        <v>121</v>
      </c>
      <c r="AU107" s="221" t="s">
        <v>34</v>
      </c>
      <c r="AV107" s="12" t="s">
        <v>119</v>
      </c>
      <c r="AW107" s="12" t="s">
        <v>33</v>
      </c>
      <c r="AX107" s="12" t="s">
        <v>79</v>
      </c>
      <c r="AY107" s="221" t="s">
        <v>120</v>
      </c>
    </row>
    <row r="108" s="2" customFormat="1" ht="24.15" customHeight="1">
      <c r="A108" s="38"/>
      <c r="B108" s="39"/>
      <c r="C108" s="176" t="s">
        <v>143</v>
      </c>
      <c r="D108" s="176" t="s">
        <v>114</v>
      </c>
      <c r="E108" s="177" t="s">
        <v>164</v>
      </c>
      <c r="F108" s="178" t="s">
        <v>165</v>
      </c>
      <c r="G108" s="179" t="s">
        <v>132</v>
      </c>
      <c r="H108" s="180">
        <v>0.48499999999999999</v>
      </c>
      <c r="I108" s="181"/>
      <c r="J108" s="182">
        <f>ROUND(I108*H108,2)</f>
        <v>0</v>
      </c>
      <c r="K108" s="178" t="s">
        <v>118</v>
      </c>
      <c r="L108" s="44"/>
      <c r="M108" s="183" t="s">
        <v>19</v>
      </c>
      <c r="N108" s="184" t="s">
        <v>43</v>
      </c>
      <c r="O108" s="84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7" t="s">
        <v>119</v>
      </c>
      <c r="AT108" s="187" t="s">
        <v>114</v>
      </c>
      <c r="AU108" s="187" t="s">
        <v>34</v>
      </c>
      <c r="AY108" s="17" t="s">
        <v>120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7" t="s">
        <v>79</v>
      </c>
      <c r="BK108" s="188">
        <f>ROUND(I108*H108,2)</f>
        <v>0</v>
      </c>
      <c r="BL108" s="17" t="s">
        <v>119</v>
      </c>
      <c r="BM108" s="187" t="s">
        <v>171</v>
      </c>
    </row>
    <row r="109" s="11" customFormat="1">
      <c r="A109" s="11"/>
      <c r="B109" s="200"/>
      <c r="C109" s="201"/>
      <c r="D109" s="191" t="s">
        <v>121</v>
      </c>
      <c r="E109" s="202" t="s">
        <v>19</v>
      </c>
      <c r="F109" s="203" t="s">
        <v>297</v>
      </c>
      <c r="G109" s="201"/>
      <c r="H109" s="204">
        <v>0.48499999999999999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10" t="s">
        <v>121</v>
      </c>
      <c r="AU109" s="210" t="s">
        <v>34</v>
      </c>
      <c r="AV109" s="11" t="s">
        <v>81</v>
      </c>
      <c r="AW109" s="11" t="s">
        <v>33</v>
      </c>
      <c r="AX109" s="11" t="s">
        <v>34</v>
      </c>
      <c r="AY109" s="210" t="s">
        <v>120</v>
      </c>
    </row>
    <row r="110" s="10" customFormat="1">
      <c r="A110" s="10"/>
      <c r="B110" s="189"/>
      <c r="C110" s="190"/>
      <c r="D110" s="191" t="s">
        <v>121</v>
      </c>
      <c r="E110" s="192" t="s">
        <v>19</v>
      </c>
      <c r="F110" s="193" t="s">
        <v>167</v>
      </c>
      <c r="G110" s="190"/>
      <c r="H110" s="192" t="s">
        <v>19</v>
      </c>
      <c r="I110" s="194"/>
      <c r="J110" s="190"/>
      <c r="K110" s="190"/>
      <c r="L110" s="195"/>
      <c r="M110" s="196"/>
      <c r="N110" s="197"/>
      <c r="O110" s="197"/>
      <c r="P110" s="197"/>
      <c r="Q110" s="197"/>
      <c r="R110" s="197"/>
      <c r="S110" s="197"/>
      <c r="T110" s="198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199" t="s">
        <v>121</v>
      </c>
      <c r="AU110" s="199" t="s">
        <v>34</v>
      </c>
      <c r="AV110" s="10" t="s">
        <v>79</v>
      </c>
      <c r="AW110" s="10" t="s">
        <v>33</v>
      </c>
      <c r="AX110" s="10" t="s">
        <v>34</v>
      </c>
      <c r="AY110" s="199" t="s">
        <v>120</v>
      </c>
    </row>
    <row r="111" s="12" customFormat="1">
      <c r="A111" s="12"/>
      <c r="B111" s="211"/>
      <c r="C111" s="212"/>
      <c r="D111" s="191" t="s">
        <v>121</v>
      </c>
      <c r="E111" s="213" t="s">
        <v>19</v>
      </c>
      <c r="F111" s="214" t="s">
        <v>124</v>
      </c>
      <c r="G111" s="212"/>
      <c r="H111" s="215">
        <v>0.48499999999999999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1" t="s">
        <v>121</v>
      </c>
      <c r="AU111" s="221" t="s">
        <v>34</v>
      </c>
      <c r="AV111" s="12" t="s">
        <v>119</v>
      </c>
      <c r="AW111" s="12" t="s">
        <v>33</v>
      </c>
      <c r="AX111" s="12" t="s">
        <v>79</v>
      </c>
      <c r="AY111" s="221" t="s">
        <v>120</v>
      </c>
    </row>
    <row r="112" s="2" customFormat="1" ht="24.15" customHeight="1">
      <c r="A112" s="38"/>
      <c r="B112" s="39"/>
      <c r="C112" s="176" t="s">
        <v>168</v>
      </c>
      <c r="D112" s="176" t="s">
        <v>114</v>
      </c>
      <c r="E112" s="177" t="s">
        <v>169</v>
      </c>
      <c r="F112" s="178" t="s">
        <v>170</v>
      </c>
      <c r="G112" s="179" t="s">
        <v>117</v>
      </c>
      <c r="H112" s="180">
        <v>20</v>
      </c>
      <c r="I112" s="181"/>
      <c r="J112" s="182">
        <f>ROUND(I112*H112,2)</f>
        <v>0</v>
      </c>
      <c r="K112" s="178" t="s">
        <v>118</v>
      </c>
      <c r="L112" s="44"/>
      <c r="M112" s="183" t="s">
        <v>19</v>
      </c>
      <c r="N112" s="184" t="s">
        <v>43</v>
      </c>
      <c r="O112" s="84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7" t="s">
        <v>119</v>
      </c>
      <c r="AT112" s="187" t="s">
        <v>114</v>
      </c>
      <c r="AU112" s="187" t="s">
        <v>34</v>
      </c>
      <c r="AY112" s="17" t="s">
        <v>120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7" t="s">
        <v>79</v>
      </c>
      <c r="BK112" s="188">
        <f>ROUND(I112*H112,2)</f>
        <v>0</v>
      </c>
      <c r="BL112" s="17" t="s">
        <v>119</v>
      </c>
      <c r="BM112" s="187" t="s">
        <v>299</v>
      </c>
    </row>
    <row r="113" s="11" customFormat="1">
      <c r="A113" s="11"/>
      <c r="B113" s="200"/>
      <c r="C113" s="201"/>
      <c r="D113" s="191" t="s">
        <v>121</v>
      </c>
      <c r="E113" s="202" t="s">
        <v>19</v>
      </c>
      <c r="F113" s="203" t="s">
        <v>300</v>
      </c>
      <c r="G113" s="201"/>
      <c r="H113" s="204">
        <v>20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10" t="s">
        <v>121</v>
      </c>
      <c r="AU113" s="210" t="s">
        <v>34</v>
      </c>
      <c r="AV113" s="11" t="s">
        <v>81</v>
      </c>
      <c r="AW113" s="11" t="s">
        <v>33</v>
      </c>
      <c r="AX113" s="11" t="s">
        <v>34</v>
      </c>
      <c r="AY113" s="210" t="s">
        <v>120</v>
      </c>
    </row>
    <row r="114" s="10" customFormat="1">
      <c r="A114" s="10"/>
      <c r="B114" s="189"/>
      <c r="C114" s="190"/>
      <c r="D114" s="191" t="s">
        <v>121</v>
      </c>
      <c r="E114" s="192" t="s">
        <v>19</v>
      </c>
      <c r="F114" s="193" t="s">
        <v>173</v>
      </c>
      <c r="G114" s="190"/>
      <c r="H114" s="192" t="s">
        <v>19</v>
      </c>
      <c r="I114" s="194"/>
      <c r="J114" s="190"/>
      <c r="K114" s="190"/>
      <c r="L114" s="195"/>
      <c r="M114" s="196"/>
      <c r="N114" s="197"/>
      <c r="O114" s="197"/>
      <c r="P114" s="197"/>
      <c r="Q114" s="197"/>
      <c r="R114" s="197"/>
      <c r="S114" s="197"/>
      <c r="T114" s="198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199" t="s">
        <v>121</v>
      </c>
      <c r="AU114" s="199" t="s">
        <v>34</v>
      </c>
      <c r="AV114" s="10" t="s">
        <v>79</v>
      </c>
      <c r="AW114" s="10" t="s">
        <v>33</v>
      </c>
      <c r="AX114" s="10" t="s">
        <v>34</v>
      </c>
      <c r="AY114" s="199" t="s">
        <v>120</v>
      </c>
    </row>
    <row r="115" s="12" customFormat="1">
      <c r="A115" s="12"/>
      <c r="B115" s="211"/>
      <c r="C115" s="212"/>
      <c r="D115" s="191" t="s">
        <v>121</v>
      </c>
      <c r="E115" s="213" t="s">
        <v>19</v>
      </c>
      <c r="F115" s="214" t="s">
        <v>124</v>
      </c>
      <c r="G115" s="212"/>
      <c r="H115" s="215">
        <v>20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1" t="s">
        <v>121</v>
      </c>
      <c r="AU115" s="221" t="s">
        <v>34</v>
      </c>
      <c r="AV115" s="12" t="s">
        <v>119</v>
      </c>
      <c r="AW115" s="12" t="s">
        <v>33</v>
      </c>
      <c r="AX115" s="12" t="s">
        <v>79</v>
      </c>
      <c r="AY115" s="221" t="s">
        <v>120</v>
      </c>
    </row>
    <row r="116" s="2" customFormat="1" ht="16.5" customHeight="1">
      <c r="A116" s="38"/>
      <c r="B116" s="39"/>
      <c r="C116" s="176" t="s">
        <v>147</v>
      </c>
      <c r="D116" s="176" t="s">
        <v>114</v>
      </c>
      <c r="E116" s="177" t="s">
        <v>174</v>
      </c>
      <c r="F116" s="178" t="s">
        <v>175</v>
      </c>
      <c r="G116" s="179" t="s">
        <v>176</v>
      </c>
      <c r="H116" s="180">
        <v>21.547999999999998</v>
      </c>
      <c r="I116" s="181"/>
      <c r="J116" s="182">
        <f>ROUND(I116*H116,2)</f>
        <v>0</v>
      </c>
      <c r="K116" s="178" t="s">
        <v>118</v>
      </c>
      <c r="L116" s="44"/>
      <c r="M116" s="183" t="s">
        <v>19</v>
      </c>
      <c r="N116" s="184" t="s">
        <v>43</v>
      </c>
      <c r="O116" s="84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7" t="s">
        <v>119</v>
      </c>
      <c r="AT116" s="187" t="s">
        <v>114</v>
      </c>
      <c r="AU116" s="187" t="s">
        <v>34</v>
      </c>
      <c r="AY116" s="17" t="s">
        <v>120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7" t="s">
        <v>79</v>
      </c>
      <c r="BK116" s="188">
        <f>ROUND(I116*H116,2)</f>
        <v>0</v>
      </c>
      <c r="BL116" s="17" t="s">
        <v>119</v>
      </c>
      <c r="BM116" s="187" t="s">
        <v>183</v>
      </c>
    </row>
    <row r="117" s="11" customFormat="1">
      <c r="A117" s="11"/>
      <c r="B117" s="200"/>
      <c r="C117" s="201"/>
      <c r="D117" s="191" t="s">
        <v>121</v>
      </c>
      <c r="E117" s="202" t="s">
        <v>19</v>
      </c>
      <c r="F117" s="203" t="s">
        <v>301</v>
      </c>
      <c r="G117" s="201"/>
      <c r="H117" s="204">
        <v>21.547999999999998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10" t="s">
        <v>121</v>
      </c>
      <c r="AU117" s="210" t="s">
        <v>34</v>
      </c>
      <c r="AV117" s="11" t="s">
        <v>81</v>
      </c>
      <c r="AW117" s="11" t="s">
        <v>33</v>
      </c>
      <c r="AX117" s="11" t="s">
        <v>34</v>
      </c>
      <c r="AY117" s="210" t="s">
        <v>120</v>
      </c>
    </row>
    <row r="118" s="12" customFormat="1">
      <c r="A118" s="12"/>
      <c r="B118" s="211"/>
      <c r="C118" s="212"/>
      <c r="D118" s="191" t="s">
        <v>121</v>
      </c>
      <c r="E118" s="213" t="s">
        <v>19</v>
      </c>
      <c r="F118" s="214" t="s">
        <v>124</v>
      </c>
      <c r="G118" s="212"/>
      <c r="H118" s="215">
        <v>21.547999999999998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1" t="s">
        <v>121</v>
      </c>
      <c r="AU118" s="221" t="s">
        <v>34</v>
      </c>
      <c r="AV118" s="12" t="s">
        <v>119</v>
      </c>
      <c r="AW118" s="12" t="s">
        <v>33</v>
      </c>
      <c r="AX118" s="12" t="s">
        <v>79</v>
      </c>
      <c r="AY118" s="221" t="s">
        <v>120</v>
      </c>
    </row>
    <row r="119" s="2" customFormat="1" ht="24.15" customHeight="1">
      <c r="A119" s="38"/>
      <c r="B119" s="39"/>
      <c r="C119" s="176" t="s">
        <v>179</v>
      </c>
      <c r="D119" s="176" t="s">
        <v>114</v>
      </c>
      <c r="E119" s="177" t="s">
        <v>180</v>
      </c>
      <c r="F119" s="178" t="s">
        <v>181</v>
      </c>
      <c r="G119" s="179" t="s">
        <v>182</v>
      </c>
      <c r="H119" s="180">
        <v>6</v>
      </c>
      <c r="I119" s="181"/>
      <c r="J119" s="182">
        <f>ROUND(I119*H119,2)</f>
        <v>0</v>
      </c>
      <c r="K119" s="178" t="s">
        <v>118</v>
      </c>
      <c r="L119" s="44"/>
      <c r="M119" s="183" t="s">
        <v>19</v>
      </c>
      <c r="N119" s="184" t="s">
        <v>43</v>
      </c>
      <c r="O119" s="84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7" t="s">
        <v>119</v>
      </c>
      <c r="AT119" s="187" t="s">
        <v>114</v>
      </c>
      <c r="AU119" s="187" t="s">
        <v>34</v>
      </c>
      <c r="AY119" s="17" t="s">
        <v>120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7" t="s">
        <v>79</v>
      </c>
      <c r="BK119" s="188">
        <f>ROUND(I119*H119,2)</f>
        <v>0</v>
      </c>
      <c r="BL119" s="17" t="s">
        <v>119</v>
      </c>
      <c r="BM119" s="187" t="s">
        <v>187</v>
      </c>
    </row>
    <row r="120" s="11" customFormat="1">
      <c r="A120" s="11"/>
      <c r="B120" s="200"/>
      <c r="C120" s="201"/>
      <c r="D120" s="191" t="s">
        <v>121</v>
      </c>
      <c r="E120" s="202" t="s">
        <v>19</v>
      </c>
      <c r="F120" s="203" t="s">
        <v>302</v>
      </c>
      <c r="G120" s="201"/>
      <c r="H120" s="204">
        <v>4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10" t="s">
        <v>121</v>
      </c>
      <c r="AU120" s="210" t="s">
        <v>34</v>
      </c>
      <c r="AV120" s="11" t="s">
        <v>81</v>
      </c>
      <c r="AW120" s="11" t="s">
        <v>33</v>
      </c>
      <c r="AX120" s="11" t="s">
        <v>34</v>
      </c>
      <c r="AY120" s="210" t="s">
        <v>120</v>
      </c>
    </row>
    <row r="121" s="11" customFormat="1">
      <c r="A121" s="11"/>
      <c r="B121" s="200"/>
      <c r="C121" s="201"/>
      <c r="D121" s="191" t="s">
        <v>121</v>
      </c>
      <c r="E121" s="202" t="s">
        <v>19</v>
      </c>
      <c r="F121" s="203" t="s">
        <v>303</v>
      </c>
      <c r="G121" s="201"/>
      <c r="H121" s="204">
        <v>2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T121" s="210" t="s">
        <v>121</v>
      </c>
      <c r="AU121" s="210" t="s">
        <v>34</v>
      </c>
      <c r="AV121" s="11" t="s">
        <v>81</v>
      </c>
      <c r="AW121" s="11" t="s">
        <v>33</v>
      </c>
      <c r="AX121" s="11" t="s">
        <v>34</v>
      </c>
      <c r="AY121" s="210" t="s">
        <v>120</v>
      </c>
    </row>
    <row r="122" s="12" customFormat="1">
      <c r="A122" s="12"/>
      <c r="B122" s="211"/>
      <c r="C122" s="212"/>
      <c r="D122" s="191" t="s">
        <v>121</v>
      </c>
      <c r="E122" s="213" t="s">
        <v>19</v>
      </c>
      <c r="F122" s="214" t="s">
        <v>124</v>
      </c>
      <c r="G122" s="212"/>
      <c r="H122" s="215">
        <v>6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1" t="s">
        <v>121</v>
      </c>
      <c r="AU122" s="221" t="s">
        <v>34</v>
      </c>
      <c r="AV122" s="12" t="s">
        <v>119</v>
      </c>
      <c r="AW122" s="12" t="s">
        <v>33</v>
      </c>
      <c r="AX122" s="12" t="s">
        <v>79</v>
      </c>
      <c r="AY122" s="221" t="s">
        <v>120</v>
      </c>
    </row>
    <row r="123" s="2" customFormat="1" ht="24.15" customHeight="1">
      <c r="A123" s="38"/>
      <c r="B123" s="39"/>
      <c r="C123" s="176" t="s">
        <v>152</v>
      </c>
      <c r="D123" s="176" t="s">
        <v>114</v>
      </c>
      <c r="E123" s="177" t="s">
        <v>185</v>
      </c>
      <c r="F123" s="178" t="s">
        <v>186</v>
      </c>
      <c r="G123" s="179" t="s">
        <v>182</v>
      </c>
      <c r="H123" s="180">
        <v>44</v>
      </c>
      <c r="I123" s="181"/>
      <c r="J123" s="182">
        <f>ROUND(I123*H123,2)</f>
        <v>0</v>
      </c>
      <c r="K123" s="178" t="s">
        <v>118</v>
      </c>
      <c r="L123" s="44"/>
      <c r="M123" s="183" t="s">
        <v>19</v>
      </c>
      <c r="N123" s="184" t="s">
        <v>43</v>
      </c>
      <c r="O123" s="84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7" t="s">
        <v>119</v>
      </c>
      <c r="AT123" s="187" t="s">
        <v>114</v>
      </c>
      <c r="AU123" s="187" t="s">
        <v>34</v>
      </c>
      <c r="AY123" s="17" t="s">
        <v>120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7" t="s">
        <v>79</v>
      </c>
      <c r="BK123" s="188">
        <f>ROUND(I123*H123,2)</f>
        <v>0</v>
      </c>
      <c r="BL123" s="17" t="s">
        <v>119</v>
      </c>
      <c r="BM123" s="187" t="s">
        <v>191</v>
      </c>
    </row>
    <row r="124" s="11" customFormat="1">
      <c r="A124" s="11"/>
      <c r="B124" s="200"/>
      <c r="C124" s="201"/>
      <c r="D124" s="191" t="s">
        <v>121</v>
      </c>
      <c r="E124" s="202" t="s">
        <v>19</v>
      </c>
      <c r="F124" s="203" t="s">
        <v>304</v>
      </c>
      <c r="G124" s="201"/>
      <c r="H124" s="204">
        <v>44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10" t="s">
        <v>121</v>
      </c>
      <c r="AU124" s="210" t="s">
        <v>34</v>
      </c>
      <c r="AV124" s="11" t="s">
        <v>81</v>
      </c>
      <c r="AW124" s="11" t="s">
        <v>33</v>
      </c>
      <c r="AX124" s="11" t="s">
        <v>34</v>
      </c>
      <c r="AY124" s="210" t="s">
        <v>120</v>
      </c>
    </row>
    <row r="125" s="12" customFormat="1">
      <c r="A125" s="12"/>
      <c r="B125" s="211"/>
      <c r="C125" s="212"/>
      <c r="D125" s="191" t="s">
        <v>121</v>
      </c>
      <c r="E125" s="213" t="s">
        <v>19</v>
      </c>
      <c r="F125" s="214" t="s">
        <v>124</v>
      </c>
      <c r="G125" s="212"/>
      <c r="H125" s="215">
        <v>44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1" t="s">
        <v>121</v>
      </c>
      <c r="AU125" s="221" t="s">
        <v>34</v>
      </c>
      <c r="AV125" s="12" t="s">
        <v>119</v>
      </c>
      <c r="AW125" s="12" t="s">
        <v>33</v>
      </c>
      <c r="AX125" s="12" t="s">
        <v>79</v>
      </c>
      <c r="AY125" s="221" t="s">
        <v>120</v>
      </c>
    </row>
    <row r="126" s="2" customFormat="1" ht="24.15" customHeight="1">
      <c r="A126" s="38"/>
      <c r="B126" s="39"/>
      <c r="C126" s="176" t="s">
        <v>8</v>
      </c>
      <c r="D126" s="176" t="s">
        <v>114</v>
      </c>
      <c r="E126" s="177" t="s">
        <v>189</v>
      </c>
      <c r="F126" s="178" t="s">
        <v>190</v>
      </c>
      <c r="G126" s="179" t="s">
        <v>182</v>
      </c>
      <c r="H126" s="180">
        <v>4</v>
      </c>
      <c r="I126" s="181"/>
      <c r="J126" s="182">
        <f>ROUND(I126*H126,2)</f>
        <v>0</v>
      </c>
      <c r="K126" s="178" t="s">
        <v>118</v>
      </c>
      <c r="L126" s="44"/>
      <c r="M126" s="183" t="s">
        <v>19</v>
      </c>
      <c r="N126" s="184" t="s">
        <v>43</v>
      </c>
      <c r="O126" s="84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7" t="s">
        <v>119</v>
      </c>
      <c r="AT126" s="187" t="s">
        <v>114</v>
      </c>
      <c r="AU126" s="187" t="s">
        <v>34</v>
      </c>
      <c r="AY126" s="17" t="s">
        <v>120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7" t="s">
        <v>79</v>
      </c>
      <c r="BK126" s="188">
        <f>ROUND(I126*H126,2)</f>
        <v>0</v>
      </c>
      <c r="BL126" s="17" t="s">
        <v>119</v>
      </c>
      <c r="BM126" s="187" t="s">
        <v>194</v>
      </c>
    </row>
    <row r="127" s="2" customFormat="1" ht="37.8" customHeight="1">
      <c r="A127" s="38"/>
      <c r="B127" s="39"/>
      <c r="C127" s="176" t="s">
        <v>156</v>
      </c>
      <c r="D127" s="176" t="s">
        <v>114</v>
      </c>
      <c r="E127" s="177" t="s">
        <v>192</v>
      </c>
      <c r="F127" s="178" t="s">
        <v>193</v>
      </c>
      <c r="G127" s="179" t="s">
        <v>117</v>
      </c>
      <c r="H127" s="180">
        <v>1020</v>
      </c>
      <c r="I127" s="181"/>
      <c r="J127" s="182">
        <f>ROUND(I127*H127,2)</f>
        <v>0</v>
      </c>
      <c r="K127" s="178" t="s">
        <v>118</v>
      </c>
      <c r="L127" s="44"/>
      <c r="M127" s="183" t="s">
        <v>19</v>
      </c>
      <c r="N127" s="184" t="s">
        <v>43</v>
      </c>
      <c r="O127" s="84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7" t="s">
        <v>119</v>
      </c>
      <c r="AT127" s="187" t="s">
        <v>114</v>
      </c>
      <c r="AU127" s="187" t="s">
        <v>34</v>
      </c>
      <c r="AY127" s="17" t="s">
        <v>120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7" t="s">
        <v>79</v>
      </c>
      <c r="BK127" s="188">
        <f>ROUND(I127*H127,2)</f>
        <v>0</v>
      </c>
      <c r="BL127" s="17" t="s">
        <v>119</v>
      </c>
      <c r="BM127" s="187" t="s">
        <v>199</v>
      </c>
    </row>
    <row r="128" s="11" customFormat="1">
      <c r="A128" s="11"/>
      <c r="B128" s="200"/>
      <c r="C128" s="201"/>
      <c r="D128" s="191" t="s">
        <v>121</v>
      </c>
      <c r="E128" s="202" t="s">
        <v>19</v>
      </c>
      <c r="F128" s="203" t="s">
        <v>305</v>
      </c>
      <c r="G128" s="201"/>
      <c r="H128" s="204">
        <v>1020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10" t="s">
        <v>121</v>
      </c>
      <c r="AU128" s="210" t="s">
        <v>34</v>
      </c>
      <c r="AV128" s="11" t="s">
        <v>81</v>
      </c>
      <c r="AW128" s="11" t="s">
        <v>33</v>
      </c>
      <c r="AX128" s="11" t="s">
        <v>34</v>
      </c>
      <c r="AY128" s="210" t="s">
        <v>120</v>
      </c>
    </row>
    <row r="129" s="12" customFormat="1">
      <c r="A129" s="12"/>
      <c r="B129" s="211"/>
      <c r="C129" s="212"/>
      <c r="D129" s="191" t="s">
        <v>121</v>
      </c>
      <c r="E129" s="213" t="s">
        <v>19</v>
      </c>
      <c r="F129" s="214" t="s">
        <v>124</v>
      </c>
      <c r="G129" s="212"/>
      <c r="H129" s="215">
        <v>1020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1" t="s">
        <v>121</v>
      </c>
      <c r="AU129" s="221" t="s">
        <v>34</v>
      </c>
      <c r="AV129" s="12" t="s">
        <v>119</v>
      </c>
      <c r="AW129" s="12" t="s">
        <v>33</v>
      </c>
      <c r="AX129" s="12" t="s">
        <v>79</v>
      </c>
      <c r="AY129" s="221" t="s">
        <v>120</v>
      </c>
    </row>
    <row r="130" s="2" customFormat="1" ht="37.8" customHeight="1">
      <c r="A130" s="38"/>
      <c r="B130" s="39"/>
      <c r="C130" s="176" t="s">
        <v>196</v>
      </c>
      <c r="D130" s="176" t="s">
        <v>114</v>
      </c>
      <c r="E130" s="177" t="s">
        <v>197</v>
      </c>
      <c r="F130" s="178" t="s">
        <v>198</v>
      </c>
      <c r="G130" s="179" t="s">
        <v>117</v>
      </c>
      <c r="H130" s="180">
        <v>1020</v>
      </c>
      <c r="I130" s="181"/>
      <c r="J130" s="182">
        <f>ROUND(I130*H130,2)</f>
        <v>0</v>
      </c>
      <c r="K130" s="178" t="s">
        <v>118</v>
      </c>
      <c r="L130" s="44"/>
      <c r="M130" s="183" t="s">
        <v>19</v>
      </c>
      <c r="N130" s="184" t="s">
        <v>43</v>
      </c>
      <c r="O130" s="84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7" t="s">
        <v>119</v>
      </c>
      <c r="AT130" s="187" t="s">
        <v>114</v>
      </c>
      <c r="AU130" s="187" t="s">
        <v>34</v>
      </c>
      <c r="AY130" s="17" t="s">
        <v>120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7" t="s">
        <v>79</v>
      </c>
      <c r="BK130" s="188">
        <f>ROUND(I130*H130,2)</f>
        <v>0</v>
      </c>
      <c r="BL130" s="17" t="s">
        <v>119</v>
      </c>
      <c r="BM130" s="187" t="s">
        <v>306</v>
      </c>
    </row>
    <row r="131" s="11" customFormat="1">
      <c r="A131" s="11"/>
      <c r="B131" s="200"/>
      <c r="C131" s="201"/>
      <c r="D131" s="191" t="s">
        <v>121</v>
      </c>
      <c r="E131" s="202" t="s">
        <v>19</v>
      </c>
      <c r="F131" s="203" t="s">
        <v>305</v>
      </c>
      <c r="G131" s="201"/>
      <c r="H131" s="204">
        <v>1020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T131" s="210" t="s">
        <v>121</v>
      </c>
      <c r="AU131" s="210" t="s">
        <v>34</v>
      </c>
      <c r="AV131" s="11" t="s">
        <v>81</v>
      </c>
      <c r="AW131" s="11" t="s">
        <v>33</v>
      </c>
      <c r="AX131" s="11" t="s">
        <v>34</v>
      </c>
      <c r="AY131" s="210" t="s">
        <v>120</v>
      </c>
    </row>
    <row r="132" s="12" customFormat="1">
      <c r="A132" s="12"/>
      <c r="B132" s="211"/>
      <c r="C132" s="212"/>
      <c r="D132" s="191" t="s">
        <v>121</v>
      </c>
      <c r="E132" s="213" t="s">
        <v>19</v>
      </c>
      <c r="F132" s="214" t="s">
        <v>124</v>
      </c>
      <c r="G132" s="212"/>
      <c r="H132" s="215">
        <v>1020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1" t="s">
        <v>121</v>
      </c>
      <c r="AU132" s="221" t="s">
        <v>34</v>
      </c>
      <c r="AV132" s="12" t="s">
        <v>119</v>
      </c>
      <c r="AW132" s="12" t="s">
        <v>33</v>
      </c>
      <c r="AX132" s="12" t="s">
        <v>79</v>
      </c>
      <c r="AY132" s="221" t="s">
        <v>120</v>
      </c>
    </row>
    <row r="133" s="2" customFormat="1" ht="55.5" customHeight="1">
      <c r="A133" s="38"/>
      <c r="B133" s="39"/>
      <c r="C133" s="176" t="s">
        <v>162</v>
      </c>
      <c r="D133" s="176" t="s">
        <v>114</v>
      </c>
      <c r="E133" s="177" t="s">
        <v>200</v>
      </c>
      <c r="F133" s="178" t="s">
        <v>201</v>
      </c>
      <c r="G133" s="179" t="s">
        <v>137</v>
      </c>
      <c r="H133" s="180">
        <v>1237.8869999999999</v>
      </c>
      <c r="I133" s="181"/>
      <c r="J133" s="182">
        <f>ROUND(I133*H133,2)</f>
        <v>0</v>
      </c>
      <c r="K133" s="178" t="s">
        <v>118</v>
      </c>
      <c r="L133" s="44"/>
      <c r="M133" s="183" t="s">
        <v>19</v>
      </c>
      <c r="N133" s="184" t="s">
        <v>43</v>
      </c>
      <c r="O133" s="84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7" t="s">
        <v>119</v>
      </c>
      <c r="AT133" s="187" t="s">
        <v>114</v>
      </c>
      <c r="AU133" s="187" t="s">
        <v>34</v>
      </c>
      <c r="AY133" s="17" t="s">
        <v>120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7" t="s">
        <v>79</v>
      </c>
      <c r="BK133" s="188">
        <f>ROUND(I133*H133,2)</f>
        <v>0</v>
      </c>
      <c r="BL133" s="17" t="s">
        <v>119</v>
      </c>
      <c r="BM133" s="187" t="s">
        <v>208</v>
      </c>
    </row>
    <row r="134" s="11" customFormat="1">
      <c r="A134" s="11"/>
      <c r="B134" s="200"/>
      <c r="C134" s="201"/>
      <c r="D134" s="191" t="s">
        <v>121</v>
      </c>
      <c r="E134" s="202" t="s">
        <v>19</v>
      </c>
      <c r="F134" s="203" t="s">
        <v>307</v>
      </c>
      <c r="G134" s="201"/>
      <c r="H134" s="204">
        <v>1237.8869999999999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T134" s="210" t="s">
        <v>121</v>
      </c>
      <c r="AU134" s="210" t="s">
        <v>34</v>
      </c>
      <c r="AV134" s="11" t="s">
        <v>81</v>
      </c>
      <c r="AW134" s="11" t="s">
        <v>33</v>
      </c>
      <c r="AX134" s="11" t="s">
        <v>34</v>
      </c>
      <c r="AY134" s="210" t="s">
        <v>120</v>
      </c>
    </row>
    <row r="135" s="12" customFormat="1">
      <c r="A135" s="12"/>
      <c r="B135" s="211"/>
      <c r="C135" s="212"/>
      <c r="D135" s="191" t="s">
        <v>121</v>
      </c>
      <c r="E135" s="213" t="s">
        <v>19</v>
      </c>
      <c r="F135" s="214" t="s">
        <v>124</v>
      </c>
      <c r="G135" s="212"/>
      <c r="H135" s="215">
        <v>1237.8869999999999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1" t="s">
        <v>121</v>
      </c>
      <c r="AU135" s="221" t="s">
        <v>34</v>
      </c>
      <c r="AV135" s="12" t="s">
        <v>119</v>
      </c>
      <c r="AW135" s="12" t="s">
        <v>33</v>
      </c>
      <c r="AX135" s="12" t="s">
        <v>79</v>
      </c>
      <c r="AY135" s="221" t="s">
        <v>120</v>
      </c>
    </row>
    <row r="136" s="2" customFormat="1" ht="21.75" customHeight="1">
      <c r="A136" s="38"/>
      <c r="B136" s="39"/>
      <c r="C136" s="176" t="s">
        <v>205</v>
      </c>
      <c r="D136" s="176" t="s">
        <v>114</v>
      </c>
      <c r="E136" s="177" t="s">
        <v>206</v>
      </c>
      <c r="F136" s="178" t="s">
        <v>207</v>
      </c>
      <c r="G136" s="179" t="s">
        <v>137</v>
      </c>
      <c r="H136" s="180">
        <v>1237.8869999999999</v>
      </c>
      <c r="I136" s="181"/>
      <c r="J136" s="182">
        <f>ROUND(I136*H136,2)</f>
        <v>0</v>
      </c>
      <c r="K136" s="178" t="s">
        <v>118</v>
      </c>
      <c r="L136" s="44"/>
      <c r="M136" s="183" t="s">
        <v>19</v>
      </c>
      <c r="N136" s="184" t="s">
        <v>43</v>
      </c>
      <c r="O136" s="84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7" t="s">
        <v>119</v>
      </c>
      <c r="AT136" s="187" t="s">
        <v>114</v>
      </c>
      <c r="AU136" s="187" t="s">
        <v>34</v>
      </c>
      <c r="AY136" s="17" t="s">
        <v>120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7" t="s">
        <v>79</v>
      </c>
      <c r="BK136" s="188">
        <f>ROUND(I136*H136,2)</f>
        <v>0</v>
      </c>
      <c r="BL136" s="17" t="s">
        <v>119</v>
      </c>
      <c r="BM136" s="187" t="s">
        <v>212</v>
      </c>
    </row>
    <row r="137" s="2" customFormat="1" ht="24.15" customHeight="1">
      <c r="A137" s="38"/>
      <c r="B137" s="39"/>
      <c r="C137" s="176" t="s">
        <v>209</v>
      </c>
      <c r="D137" s="176" t="s">
        <v>114</v>
      </c>
      <c r="E137" s="177" t="s">
        <v>264</v>
      </c>
      <c r="F137" s="178" t="s">
        <v>265</v>
      </c>
      <c r="G137" s="179" t="s">
        <v>137</v>
      </c>
      <c r="H137" s="180">
        <v>66.510000000000005</v>
      </c>
      <c r="I137" s="181"/>
      <c r="J137" s="182">
        <f>ROUND(I137*H137,2)</f>
        <v>0</v>
      </c>
      <c r="K137" s="178" t="s">
        <v>118</v>
      </c>
      <c r="L137" s="44"/>
      <c r="M137" s="183" t="s">
        <v>19</v>
      </c>
      <c r="N137" s="184" t="s">
        <v>43</v>
      </c>
      <c r="O137" s="84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7" t="s">
        <v>119</v>
      </c>
      <c r="AT137" s="187" t="s">
        <v>114</v>
      </c>
      <c r="AU137" s="187" t="s">
        <v>34</v>
      </c>
      <c r="AY137" s="17" t="s">
        <v>120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7" t="s">
        <v>79</v>
      </c>
      <c r="BK137" s="188">
        <f>ROUND(I137*H137,2)</f>
        <v>0</v>
      </c>
      <c r="BL137" s="17" t="s">
        <v>119</v>
      </c>
      <c r="BM137" s="187" t="s">
        <v>216</v>
      </c>
    </row>
    <row r="138" s="11" customFormat="1">
      <c r="A138" s="11"/>
      <c r="B138" s="200"/>
      <c r="C138" s="201"/>
      <c r="D138" s="191" t="s">
        <v>121</v>
      </c>
      <c r="E138" s="202" t="s">
        <v>19</v>
      </c>
      <c r="F138" s="203" t="s">
        <v>308</v>
      </c>
      <c r="G138" s="201"/>
      <c r="H138" s="204">
        <v>66.510000000000005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10" t="s">
        <v>121</v>
      </c>
      <c r="AU138" s="210" t="s">
        <v>34</v>
      </c>
      <c r="AV138" s="11" t="s">
        <v>81</v>
      </c>
      <c r="AW138" s="11" t="s">
        <v>33</v>
      </c>
      <c r="AX138" s="11" t="s">
        <v>34</v>
      </c>
      <c r="AY138" s="210" t="s">
        <v>120</v>
      </c>
    </row>
    <row r="139" s="10" customFormat="1">
      <c r="A139" s="10"/>
      <c r="B139" s="189"/>
      <c r="C139" s="190"/>
      <c r="D139" s="191" t="s">
        <v>121</v>
      </c>
      <c r="E139" s="192" t="s">
        <v>19</v>
      </c>
      <c r="F139" s="193" t="s">
        <v>309</v>
      </c>
      <c r="G139" s="190"/>
      <c r="H139" s="192" t="s">
        <v>19</v>
      </c>
      <c r="I139" s="194"/>
      <c r="J139" s="190"/>
      <c r="K139" s="190"/>
      <c r="L139" s="195"/>
      <c r="M139" s="196"/>
      <c r="N139" s="197"/>
      <c r="O139" s="197"/>
      <c r="P139" s="197"/>
      <c r="Q139" s="197"/>
      <c r="R139" s="197"/>
      <c r="S139" s="197"/>
      <c r="T139" s="198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199" t="s">
        <v>121</v>
      </c>
      <c r="AU139" s="199" t="s">
        <v>34</v>
      </c>
      <c r="AV139" s="10" t="s">
        <v>79</v>
      </c>
      <c r="AW139" s="10" t="s">
        <v>33</v>
      </c>
      <c r="AX139" s="10" t="s">
        <v>34</v>
      </c>
      <c r="AY139" s="199" t="s">
        <v>120</v>
      </c>
    </row>
    <row r="140" s="12" customFormat="1">
      <c r="A140" s="12"/>
      <c r="B140" s="211"/>
      <c r="C140" s="212"/>
      <c r="D140" s="191" t="s">
        <v>121</v>
      </c>
      <c r="E140" s="213" t="s">
        <v>19</v>
      </c>
      <c r="F140" s="214" t="s">
        <v>124</v>
      </c>
      <c r="G140" s="212"/>
      <c r="H140" s="215">
        <v>66.510000000000005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1" t="s">
        <v>121</v>
      </c>
      <c r="AU140" s="221" t="s">
        <v>34</v>
      </c>
      <c r="AV140" s="12" t="s">
        <v>119</v>
      </c>
      <c r="AW140" s="12" t="s">
        <v>33</v>
      </c>
      <c r="AX140" s="12" t="s">
        <v>79</v>
      </c>
      <c r="AY140" s="221" t="s">
        <v>120</v>
      </c>
    </row>
    <row r="141" s="2" customFormat="1" ht="66.75" customHeight="1">
      <c r="A141" s="38"/>
      <c r="B141" s="39"/>
      <c r="C141" s="176" t="s">
        <v>7</v>
      </c>
      <c r="D141" s="176" t="s">
        <v>114</v>
      </c>
      <c r="E141" s="177" t="s">
        <v>269</v>
      </c>
      <c r="F141" s="178" t="s">
        <v>270</v>
      </c>
      <c r="G141" s="179" t="s">
        <v>137</v>
      </c>
      <c r="H141" s="180">
        <v>66.510000000000005</v>
      </c>
      <c r="I141" s="181"/>
      <c r="J141" s="182">
        <f>ROUND(I141*H141,2)</f>
        <v>0</v>
      </c>
      <c r="K141" s="178" t="s">
        <v>118</v>
      </c>
      <c r="L141" s="44"/>
      <c r="M141" s="183" t="s">
        <v>19</v>
      </c>
      <c r="N141" s="184" t="s">
        <v>43</v>
      </c>
      <c r="O141" s="84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7" t="s">
        <v>119</v>
      </c>
      <c r="AT141" s="187" t="s">
        <v>114</v>
      </c>
      <c r="AU141" s="187" t="s">
        <v>34</v>
      </c>
      <c r="AY141" s="17" t="s">
        <v>120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7" t="s">
        <v>79</v>
      </c>
      <c r="BK141" s="188">
        <f>ROUND(I141*H141,2)</f>
        <v>0</v>
      </c>
      <c r="BL141" s="17" t="s">
        <v>119</v>
      </c>
      <c r="BM141" s="187" t="s">
        <v>220</v>
      </c>
    </row>
    <row r="142" s="11" customFormat="1">
      <c r="A142" s="11"/>
      <c r="B142" s="200"/>
      <c r="C142" s="201"/>
      <c r="D142" s="191" t="s">
        <v>121</v>
      </c>
      <c r="E142" s="202" t="s">
        <v>19</v>
      </c>
      <c r="F142" s="203" t="s">
        <v>308</v>
      </c>
      <c r="G142" s="201"/>
      <c r="H142" s="204">
        <v>66.510000000000005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T142" s="210" t="s">
        <v>121</v>
      </c>
      <c r="AU142" s="210" t="s">
        <v>34</v>
      </c>
      <c r="AV142" s="11" t="s">
        <v>81</v>
      </c>
      <c r="AW142" s="11" t="s">
        <v>33</v>
      </c>
      <c r="AX142" s="11" t="s">
        <v>34</v>
      </c>
      <c r="AY142" s="210" t="s">
        <v>120</v>
      </c>
    </row>
    <row r="143" s="12" customFormat="1">
      <c r="A143" s="12"/>
      <c r="B143" s="211"/>
      <c r="C143" s="212"/>
      <c r="D143" s="191" t="s">
        <v>121</v>
      </c>
      <c r="E143" s="213" t="s">
        <v>19</v>
      </c>
      <c r="F143" s="214" t="s">
        <v>124</v>
      </c>
      <c r="G143" s="212"/>
      <c r="H143" s="215">
        <v>66.510000000000005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1" t="s">
        <v>121</v>
      </c>
      <c r="AU143" s="221" t="s">
        <v>34</v>
      </c>
      <c r="AV143" s="12" t="s">
        <v>119</v>
      </c>
      <c r="AW143" s="12" t="s">
        <v>33</v>
      </c>
      <c r="AX143" s="12" t="s">
        <v>79</v>
      </c>
      <c r="AY143" s="221" t="s">
        <v>120</v>
      </c>
    </row>
    <row r="144" s="2" customFormat="1" ht="21.75" customHeight="1">
      <c r="A144" s="38"/>
      <c r="B144" s="39"/>
      <c r="C144" s="176" t="s">
        <v>166</v>
      </c>
      <c r="D144" s="176" t="s">
        <v>114</v>
      </c>
      <c r="E144" s="177" t="s">
        <v>310</v>
      </c>
      <c r="F144" s="178" t="s">
        <v>311</v>
      </c>
      <c r="G144" s="179" t="s">
        <v>137</v>
      </c>
      <c r="H144" s="180">
        <v>66.510000000000005</v>
      </c>
      <c r="I144" s="181"/>
      <c r="J144" s="182">
        <f>ROUND(I144*H144,2)</f>
        <v>0</v>
      </c>
      <c r="K144" s="178" t="s">
        <v>118</v>
      </c>
      <c r="L144" s="44"/>
      <c r="M144" s="183" t="s">
        <v>19</v>
      </c>
      <c r="N144" s="184" t="s">
        <v>43</v>
      </c>
      <c r="O144" s="84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7" t="s">
        <v>119</v>
      </c>
      <c r="AT144" s="187" t="s">
        <v>114</v>
      </c>
      <c r="AU144" s="187" t="s">
        <v>34</v>
      </c>
      <c r="AY144" s="17" t="s">
        <v>120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7" t="s">
        <v>79</v>
      </c>
      <c r="BK144" s="188">
        <f>ROUND(I144*H144,2)</f>
        <v>0</v>
      </c>
      <c r="BL144" s="17" t="s">
        <v>119</v>
      </c>
      <c r="BM144" s="187" t="s">
        <v>227</v>
      </c>
    </row>
    <row r="145" s="2" customFormat="1" ht="21.75" customHeight="1">
      <c r="A145" s="38"/>
      <c r="B145" s="39"/>
      <c r="C145" s="176" t="s">
        <v>221</v>
      </c>
      <c r="D145" s="176" t="s">
        <v>114</v>
      </c>
      <c r="E145" s="177" t="s">
        <v>210</v>
      </c>
      <c r="F145" s="178" t="s">
        <v>211</v>
      </c>
      <c r="G145" s="179" t="s">
        <v>137</v>
      </c>
      <c r="H145" s="180">
        <v>0.374</v>
      </c>
      <c r="I145" s="181"/>
      <c r="J145" s="182">
        <f>ROUND(I145*H145,2)</f>
        <v>0</v>
      </c>
      <c r="K145" s="178" t="s">
        <v>118</v>
      </c>
      <c r="L145" s="44"/>
      <c r="M145" s="183" t="s">
        <v>19</v>
      </c>
      <c r="N145" s="184" t="s">
        <v>43</v>
      </c>
      <c r="O145" s="84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7" t="s">
        <v>119</v>
      </c>
      <c r="AT145" s="187" t="s">
        <v>114</v>
      </c>
      <c r="AU145" s="187" t="s">
        <v>34</v>
      </c>
      <c r="AY145" s="17" t="s">
        <v>120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7" t="s">
        <v>79</v>
      </c>
      <c r="BK145" s="188">
        <f>ROUND(I145*H145,2)</f>
        <v>0</v>
      </c>
      <c r="BL145" s="17" t="s">
        <v>119</v>
      </c>
      <c r="BM145" s="187" t="s">
        <v>231</v>
      </c>
    </row>
    <row r="146" s="11" customFormat="1">
      <c r="A146" s="11"/>
      <c r="B146" s="200"/>
      <c r="C146" s="201"/>
      <c r="D146" s="191" t="s">
        <v>121</v>
      </c>
      <c r="E146" s="202" t="s">
        <v>19</v>
      </c>
      <c r="F146" s="203" t="s">
        <v>312</v>
      </c>
      <c r="G146" s="201"/>
      <c r="H146" s="204">
        <v>0.374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T146" s="210" t="s">
        <v>121</v>
      </c>
      <c r="AU146" s="210" t="s">
        <v>34</v>
      </c>
      <c r="AV146" s="11" t="s">
        <v>81</v>
      </c>
      <c r="AW146" s="11" t="s">
        <v>33</v>
      </c>
      <c r="AX146" s="11" t="s">
        <v>34</v>
      </c>
      <c r="AY146" s="210" t="s">
        <v>120</v>
      </c>
    </row>
    <row r="147" s="12" customFormat="1">
      <c r="A147" s="12"/>
      <c r="B147" s="211"/>
      <c r="C147" s="212"/>
      <c r="D147" s="191" t="s">
        <v>121</v>
      </c>
      <c r="E147" s="213" t="s">
        <v>19</v>
      </c>
      <c r="F147" s="214" t="s">
        <v>124</v>
      </c>
      <c r="G147" s="212"/>
      <c r="H147" s="215">
        <v>0.374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1" t="s">
        <v>121</v>
      </c>
      <c r="AU147" s="221" t="s">
        <v>34</v>
      </c>
      <c r="AV147" s="12" t="s">
        <v>119</v>
      </c>
      <c r="AW147" s="12" t="s">
        <v>33</v>
      </c>
      <c r="AX147" s="12" t="s">
        <v>79</v>
      </c>
      <c r="AY147" s="221" t="s">
        <v>120</v>
      </c>
    </row>
    <row r="148" s="2" customFormat="1" ht="62.7" customHeight="1">
      <c r="A148" s="38"/>
      <c r="B148" s="39"/>
      <c r="C148" s="176" t="s">
        <v>171</v>
      </c>
      <c r="D148" s="176" t="s">
        <v>114</v>
      </c>
      <c r="E148" s="177" t="s">
        <v>214</v>
      </c>
      <c r="F148" s="178" t="s">
        <v>215</v>
      </c>
      <c r="G148" s="179" t="s">
        <v>127</v>
      </c>
      <c r="H148" s="180">
        <v>0.374</v>
      </c>
      <c r="I148" s="181"/>
      <c r="J148" s="182">
        <f>ROUND(I148*H148,2)</f>
        <v>0</v>
      </c>
      <c r="K148" s="178" t="s">
        <v>118</v>
      </c>
      <c r="L148" s="44"/>
      <c r="M148" s="183" t="s">
        <v>19</v>
      </c>
      <c r="N148" s="184" t="s">
        <v>43</v>
      </c>
      <c r="O148" s="84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7" t="s">
        <v>119</v>
      </c>
      <c r="AT148" s="187" t="s">
        <v>114</v>
      </c>
      <c r="AU148" s="187" t="s">
        <v>34</v>
      </c>
      <c r="AY148" s="17" t="s">
        <v>120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7" t="s">
        <v>79</v>
      </c>
      <c r="BK148" s="188">
        <f>ROUND(I148*H148,2)</f>
        <v>0</v>
      </c>
      <c r="BL148" s="17" t="s">
        <v>119</v>
      </c>
      <c r="BM148" s="187" t="s">
        <v>234</v>
      </c>
    </row>
    <row r="149" s="11" customFormat="1">
      <c r="A149" s="11"/>
      <c r="B149" s="200"/>
      <c r="C149" s="201"/>
      <c r="D149" s="191" t="s">
        <v>121</v>
      </c>
      <c r="E149" s="202" t="s">
        <v>19</v>
      </c>
      <c r="F149" s="203" t="s">
        <v>312</v>
      </c>
      <c r="G149" s="201"/>
      <c r="H149" s="204">
        <v>0.374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T149" s="210" t="s">
        <v>121</v>
      </c>
      <c r="AU149" s="210" t="s">
        <v>34</v>
      </c>
      <c r="AV149" s="11" t="s">
        <v>81</v>
      </c>
      <c r="AW149" s="11" t="s">
        <v>33</v>
      </c>
      <c r="AX149" s="11" t="s">
        <v>34</v>
      </c>
      <c r="AY149" s="210" t="s">
        <v>120</v>
      </c>
    </row>
    <row r="150" s="12" customFormat="1">
      <c r="A150" s="12"/>
      <c r="B150" s="211"/>
      <c r="C150" s="212"/>
      <c r="D150" s="191" t="s">
        <v>121</v>
      </c>
      <c r="E150" s="213" t="s">
        <v>19</v>
      </c>
      <c r="F150" s="214" t="s">
        <v>124</v>
      </c>
      <c r="G150" s="212"/>
      <c r="H150" s="215">
        <v>0.374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1" t="s">
        <v>121</v>
      </c>
      <c r="AU150" s="221" t="s">
        <v>34</v>
      </c>
      <c r="AV150" s="12" t="s">
        <v>119</v>
      </c>
      <c r="AW150" s="12" t="s">
        <v>33</v>
      </c>
      <c r="AX150" s="12" t="s">
        <v>79</v>
      </c>
      <c r="AY150" s="221" t="s">
        <v>120</v>
      </c>
    </row>
    <row r="151" s="2" customFormat="1" ht="16.5" customHeight="1">
      <c r="A151" s="38"/>
      <c r="B151" s="39"/>
      <c r="C151" s="176" t="s">
        <v>233</v>
      </c>
      <c r="D151" s="176" t="s">
        <v>114</v>
      </c>
      <c r="E151" s="177" t="s">
        <v>218</v>
      </c>
      <c r="F151" s="178" t="s">
        <v>219</v>
      </c>
      <c r="G151" s="179" t="s">
        <v>137</v>
      </c>
      <c r="H151" s="180">
        <v>0.374</v>
      </c>
      <c r="I151" s="181"/>
      <c r="J151" s="182">
        <f>ROUND(I151*H151,2)</f>
        <v>0</v>
      </c>
      <c r="K151" s="178" t="s">
        <v>118</v>
      </c>
      <c r="L151" s="44"/>
      <c r="M151" s="183" t="s">
        <v>19</v>
      </c>
      <c r="N151" s="184" t="s">
        <v>43</v>
      </c>
      <c r="O151" s="84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7" t="s">
        <v>119</v>
      </c>
      <c r="AT151" s="187" t="s">
        <v>114</v>
      </c>
      <c r="AU151" s="187" t="s">
        <v>34</v>
      </c>
      <c r="AY151" s="17" t="s">
        <v>120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7" t="s">
        <v>79</v>
      </c>
      <c r="BK151" s="188">
        <f>ROUND(I151*H151,2)</f>
        <v>0</v>
      </c>
      <c r="BL151" s="17" t="s">
        <v>119</v>
      </c>
      <c r="BM151" s="187" t="s">
        <v>313</v>
      </c>
    </row>
    <row r="152" s="2" customFormat="1" ht="16.5" customHeight="1">
      <c r="A152" s="38"/>
      <c r="B152" s="39"/>
      <c r="C152" s="222" t="s">
        <v>299</v>
      </c>
      <c r="D152" s="222" t="s">
        <v>222</v>
      </c>
      <c r="E152" s="223" t="s">
        <v>223</v>
      </c>
      <c r="F152" s="224" t="s">
        <v>224</v>
      </c>
      <c r="G152" s="225" t="s">
        <v>137</v>
      </c>
      <c r="H152" s="226">
        <v>1174.5</v>
      </c>
      <c r="I152" s="227"/>
      <c r="J152" s="228">
        <f>ROUND(I152*H152,2)</f>
        <v>0</v>
      </c>
      <c r="K152" s="224" t="s">
        <v>118</v>
      </c>
      <c r="L152" s="229"/>
      <c r="M152" s="230" t="s">
        <v>19</v>
      </c>
      <c r="N152" s="231" t="s">
        <v>43</v>
      </c>
      <c r="O152" s="84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7" t="s">
        <v>225</v>
      </c>
      <c r="AT152" s="187" t="s">
        <v>222</v>
      </c>
      <c r="AU152" s="187" t="s">
        <v>34</v>
      </c>
      <c r="AY152" s="17" t="s">
        <v>120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7" t="s">
        <v>79</v>
      </c>
      <c r="BK152" s="188">
        <f>ROUND(I152*H152,2)</f>
        <v>0</v>
      </c>
      <c r="BL152" s="17" t="s">
        <v>226</v>
      </c>
      <c r="BM152" s="187" t="s">
        <v>240</v>
      </c>
    </row>
    <row r="153" s="11" customFormat="1">
      <c r="A153" s="11"/>
      <c r="B153" s="200"/>
      <c r="C153" s="201"/>
      <c r="D153" s="191" t="s">
        <v>121</v>
      </c>
      <c r="E153" s="202" t="s">
        <v>19</v>
      </c>
      <c r="F153" s="203" t="s">
        <v>314</v>
      </c>
      <c r="G153" s="201"/>
      <c r="H153" s="204">
        <v>1174.5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10" t="s">
        <v>121</v>
      </c>
      <c r="AU153" s="210" t="s">
        <v>34</v>
      </c>
      <c r="AV153" s="11" t="s">
        <v>81</v>
      </c>
      <c r="AW153" s="11" t="s">
        <v>33</v>
      </c>
      <c r="AX153" s="11" t="s">
        <v>34</v>
      </c>
      <c r="AY153" s="210" t="s">
        <v>120</v>
      </c>
    </row>
    <row r="154" s="12" customFormat="1">
      <c r="A154" s="12"/>
      <c r="B154" s="211"/>
      <c r="C154" s="212"/>
      <c r="D154" s="191" t="s">
        <v>121</v>
      </c>
      <c r="E154" s="213" t="s">
        <v>19</v>
      </c>
      <c r="F154" s="214" t="s">
        <v>124</v>
      </c>
      <c r="G154" s="212"/>
      <c r="H154" s="215">
        <v>1174.5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1" t="s">
        <v>121</v>
      </c>
      <c r="AU154" s="221" t="s">
        <v>34</v>
      </c>
      <c r="AV154" s="12" t="s">
        <v>119</v>
      </c>
      <c r="AW154" s="12" t="s">
        <v>33</v>
      </c>
      <c r="AX154" s="12" t="s">
        <v>79</v>
      </c>
      <c r="AY154" s="221" t="s">
        <v>120</v>
      </c>
    </row>
    <row r="155" s="2" customFormat="1" ht="16.5" customHeight="1">
      <c r="A155" s="38"/>
      <c r="B155" s="39"/>
      <c r="C155" s="222" t="s">
        <v>237</v>
      </c>
      <c r="D155" s="222" t="s">
        <v>222</v>
      </c>
      <c r="E155" s="223" t="s">
        <v>229</v>
      </c>
      <c r="F155" s="224" t="s">
        <v>230</v>
      </c>
      <c r="G155" s="225" t="s">
        <v>137</v>
      </c>
      <c r="H155" s="226">
        <v>39.863999999999997</v>
      </c>
      <c r="I155" s="227"/>
      <c r="J155" s="228">
        <f>ROUND(I155*H155,2)</f>
        <v>0</v>
      </c>
      <c r="K155" s="224" t="s">
        <v>118</v>
      </c>
      <c r="L155" s="229"/>
      <c r="M155" s="230" t="s">
        <v>19</v>
      </c>
      <c r="N155" s="231" t="s">
        <v>43</v>
      </c>
      <c r="O155" s="84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7" t="s">
        <v>225</v>
      </c>
      <c r="AT155" s="187" t="s">
        <v>222</v>
      </c>
      <c r="AU155" s="187" t="s">
        <v>34</v>
      </c>
      <c r="AY155" s="17" t="s">
        <v>120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7" t="s">
        <v>79</v>
      </c>
      <c r="BK155" s="188">
        <f>ROUND(I155*H155,2)</f>
        <v>0</v>
      </c>
      <c r="BL155" s="17" t="s">
        <v>226</v>
      </c>
      <c r="BM155" s="187" t="s">
        <v>244</v>
      </c>
    </row>
    <row r="156" s="11" customFormat="1">
      <c r="A156" s="11"/>
      <c r="B156" s="200"/>
      <c r="C156" s="201"/>
      <c r="D156" s="191" t="s">
        <v>121</v>
      </c>
      <c r="E156" s="202" t="s">
        <v>19</v>
      </c>
      <c r="F156" s="203" t="s">
        <v>315</v>
      </c>
      <c r="G156" s="201"/>
      <c r="H156" s="204">
        <v>39.863999999999997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T156" s="210" t="s">
        <v>121</v>
      </c>
      <c r="AU156" s="210" t="s">
        <v>34</v>
      </c>
      <c r="AV156" s="11" t="s">
        <v>81</v>
      </c>
      <c r="AW156" s="11" t="s">
        <v>33</v>
      </c>
      <c r="AX156" s="11" t="s">
        <v>34</v>
      </c>
      <c r="AY156" s="210" t="s">
        <v>120</v>
      </c>
    </row>
    <row r="157" s="12" customFormat="1">
      <c r="A157" s="12"/>
      <c r="B157" s="211"/>
      <c r="C157" s="212"/>
      <c r="D157" s="191" t="s">
        <v>121</v>
      </c>
      <c r="E157" s="213" t="s">
        <v>19</v>
      </c>
      <c r="F157" s="214" t="s">
        <v>124</v>
      </c>
      <c r="G157" s="212"/>
      <c r="H157" s="215">
        <v>39.863999999999997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1" t="s">
        <v>121</v>
      </c>
      <c r="AU157" s="221" t="s">
        <v>34</v>
      </c>
      <c r="AV157" s="12" t="s">
        <v>119</v>
      </c>
      <c r="AW157" s="12" t="s">
        <v>33</v>
      </c>
      <c r="AX157" s="12" t="s">
        <v>79</v>
      </c>
      <c r="AY157" s="221" t="s">
        <v>120</v>
      </c>
    </row>
    <row r="158" s="2" customFormat="1" ht="55.5" customHeight="1">
      <c r="A158" s="38"/>
      <c r="B158" s="39"/>
      <c r="C158" s="176" t="s">
        <v>177</v>
      </c>
      <c r="D158" s="176" t="s">
        <v>114</v>
      </c>
      <c r="E158" s="177" t="s">
        <v>200</v>
      </c>
      <c r="F158" s="178" t="s">
        <v>201</v>
      </c>
      <c r="G158" s="179" t="s">
        <v>137</v>
      </c>
      <c r="H158" s="180">
        <v>1214.364</v>
      </c>
      <c r="I158" s="181"/>
      <c r="J158" s="182">
        <f>ROUND(I158*H158,2)</f>
        <v>0</v>
      </c>
      <c r="K158" s="178" t="s">
        <v>118</v>
      </c>
      <c r="L158" s="44"/>
      <c r="M158" s="183" t="s">
        <v>19</v>
      </c>
      <c r="N158" s="184" t="s">
        <v>43</v>
      </c>
      <c r="O158" s="84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7" t="s">
        <v>119</v>
      </c>
      <c r="AT158" s="187" t="s">
        <v>114</v>
      </c>
      <c r="AU158" s="187" t="s">
        <v>34</v>
      </c>
      <c r="AY158" s="17" t="s">
        <v>120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7" t="s">
        <v>79</v>
      </c>
      <c r="BK158" s="188">
        <f>ROUND(I158*H158,2)</f>
        <v>0</v>
      </c>
      <c r="BL158" s="17" t="s">
        <v>119</v>
      </c>
      <c r="BM158" s="187" t="s">
        <v>226</v>
      </c>
    </row>
    <row r="159" s="10" customFormat="1">
      <c r="A159" s="10"/>
      <c r="B159" s="189"/>
      <c r="C159" s="190"/>
      <c r="D159" s="191" t="s">
        <v>121</v>
      </c>
      <c r="E159" s="192" t="s">
        <v>19</v>
      </c>
      <c r="F159" s="193" t="s">
        <v>235</v>
      </c>
      <c r="G159" s="190"/>
      <c r="H159" s="192" t="s">
        <v>19</v>
      </c>
      <c r="I159" s="194"/>
      <c r="J159" s="190"/>
      <c r="K159" s="190"/>
      <c r="L159" s="195"/>
      <c r="M159" s="196"/>
      <c r="N159" s="197"/>
      <c r="O159" s="197"/>
      <c r="P159" s="197"/>
      <c r="Q159" s="197"/>
      <c r="R159" s="197"/>
      <c r="S159" s="197"/>
      <c r="T159" s="198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199" t="s">
        <v>121</v>
      </c>
      <c r="AU159" s="199" t="s">
        <v>34</v>
      </c>
      <c r="AV159" s="10" t="s">
        <v>79</v>
      </c>
      <c r="AW159" s="10" t="s">
        <v>33</v>
      </c>
      <c r="AX159" s="10" t="s">
        <v>34</v>
      </c>
      <c r="AY159" s="199" t="s">
        <v>120</v>
      </c>
    </row>
    <row r="160" s="11" customFormat="1">
      <c r="A160" s="11"/>
      <c r="B160" s="200"/>
      <c r="C160" s="201"/>
      <c r="D160" s="191" t="s">
        <v>121</v>
      </c>
      <c r="E160" s="202" t="s">
        <v>19</v>
      </c>
      <c r="F160" s="203" t="s">
        <v>316</v>
      </c>
      <c r="G160" s="201"/>
      <c r="H160" s="204">
        <v>1214.364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9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T160" s="210" t="s">
        <v>121</v>
      </c>
      <c r="AU160" s="210" t="s">
        <v>34</v>
      </c>
      <c r="AV160" s="11" t="s">
        <v>81</v>
      </c>
      <c r="AW160" s="11" t="s">
        <v>33</v>
      </c>
      <c r="AX160" s="11" t="s">
        <v>34</v>
      </c>
      <c r="AY160" s="210" t="s">
        <v>120</v>
      </c>
    </row>
    <row r="161" s="12" customFormat="1">
      <c r="A161" s="12"/>
      <c r="B161" s="211"/>
      <c r="C161" s="212"/>
      <c r="D161" s="191" t="s">
        <v>121</v>
      </c>
      <c r="E161" s="213" t="s">
        <v>19</v>
      </c>
      <c r="F161" s="214" t="s">
        <v>124</v>
      </c>
      <c r="G161" s="212"/>
      <c r="H161" s="215">
        <v>1214.364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1" t="s">
        <v>121</v>
      </c>
      <c r="AU161" s="221" t="s">
        <v>34</v>
      </c>
      <c r="AV161" s="12" t="s">
        <v>119</v>
      </c>
      <c r="AW161" s="12" t="s">
        <v>33</v>
      </c>
      <c r="AX161" s="12" t="s">
        <v>79</v>
      </c>
      <c r="AY161" s="221" t="s">
        <v>120</v>
      </c>
    </row>
    <row r="162" s="2" customFormat="1" ht="21.75" customHeight="1">
      <c r="A162" s="38"/>
      <c r="B162" s="39"/>
      <c r="C162" s="222" t="s">
        <v>183</v>
      </c>
      <c r="D162" s="222" t="s">
        <v>222</v>
      </c>
      <c r="E162" s="223" t="s">
        <v>238</v>
      </c>
      <c r="F162" s="224" t="s">
        <v>239</v>
      </c>
      <c r="G162" s="225" t="s">
        <v>127</v>
      </c>
      <c r="H162" s="226">
        <v>1456</v>
      </c>
      <c r="I162" s="227"/>
      <c r="J162" s="228">
        <f>ROUND(I162*H162,2)</f>
        <v>0</v>
      </c>
      <c r="K162" s="224" t="s">
        <v>118</v>
      </c>
      <c r="L162" s="229"/>
      <c r="M162" s="230" t="s">
        <v>19</v>
      </c>
      <c r="N162" s="231" t="s">
        <v>43</v>
      </c>
      <c r="O162" s="84"/>
      <c r="P162" s="185">
        <f>O162*H162</f>
        <v>0</v>
      </c>
      <c r="Q162" s="185">
        <v>0.00021000000000000001</v>
      </c>
      <c r="R162" s="185">
        <f>Q162*H162</f>
        <v>0.30576000000000003</v>
      </c>
      <c r="S162" s="185">
        <v>0</v>
      </c>
      <c r="T162" s="18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7" t="s">
        <v>225</v>
      </c>
      <c r="AT162" s="187" t="s">
        <v>222</v>
      </c>
      <c r="AU162" s="187" t="s">
        <v>34</v>
      </c>
      <c r="AY162" s="17" t="s">
        <v>120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7" t="s">
        <v>79</v>
      </c>
      <c r="BK162" s="188">
        <f>ROUND(I162*H162,2)</f>
        <v>0</v>
      </c>
      <c r="BL162" s="17" t="s">
        <v>226</v>
      </c>
      <c r="BM162" s="187" t="s">
        <v>256</v>
      </c>
    </row>
    <row r="163" s="11" customFormat="1">
      <c r="A163" s="11"/>
      <c r="B163" s="200"/>
      <c r="C163" s="201"/>
      <c r="D163" s="191" t="s">
        <v>121</v>
      </c>
      <c r="E163" s="202" t="s">
        <v>19</v>
      </c>
      <c r="F163" s="203" t="s">
        <v>317</v>
      </c>
      <c r="G163" s="201"/>
      <c r="H163" s="204">
        <v>1456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T163" s="210" t="s">
        <v>121</v>
      </c>
      <c r="AU163" s="210" t="s">
        <v>34</v>
      </c>
      <c r="AV163" s="11" t="s">
        <v>81</v>
      </c>
      <c r="AW163" s="11" t="s">
        <v>33</v>
      </c>
      <c r="AX163" s="11" t="s">
        <v>34</v>
      </c>
      <c r="AY163" s="210" t="s">
        <v>120</v>
      </c>
    </row>
    <row r="164" s="12" customFormat="1">
      <c r="A164" s="12"/>
      <c r="B164" s="211"/>
      <c r="C164" s="212"/>
      <c r="D164" s="191" t="s">
        <v>121</v>
      </c>
      <c r="E164" s="213" t="s">
        <v>19</v>
      </c>
      <c r="F164" s="214" t="s">
        <v>124</v>
      </c>
      <c r="G164" s="212"/>
      <c r="H164" s="215">
        <v>1456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1" t="s">
        <v>121</v>
      </c>
      <c r="AU164" s="221" t="s">
        <v>34</v>
      </c>
      <c r="AV164" s="12" t="s">
        <v>119</v>
      </c>
      <c r="AW164" s="12" t="s">
        <v>33</v>
      </c>
      <c r="AX164" s="12" t="s">
        <v>79</v>
      </c>
      <c r="AY164" s="221" t="s">
        <v>120</v>
      </c>
    </row>
    <row r="165" s="2" customFormat="1" ht="16.5" customHeight="1">
      <c r="A165" s="38"/>
      <c r="B165" s="39"/>
      <c r="C165" s="222" t="s">
        <v>253</v>
      </c>
      <c r="D165" s="222" t="s">
        <v>222</v>
      </c>
      <c r="E165" s="223" t="s">
        <v>242</v>
      </c>
      <c r="F165" s="224" t="s">
        <v>243</v>
      </c>
      <c r="G165" s="225" t="s">
        <v>117</v>
      </c>
      <c r="H165" s="226">
        <v>20</v>
      </c>
      <c r="I165" s="227"/>
      <c r="J165" s="228">
        <f>ROUND(I165*H165,2)</f>
        <v>0</v>
      </c>
      <c r="K165" s="224" t="s">
        <v>118</v>
      </c>
      <c r="L165" s="229"/>
      <c r="M165" s="230" t="s">
        <v>19</v>
      </c>
      <c r="N165" s="231" t="s">
        <v>43</v>
      </c>
      <c r="O165" s="84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7" t="s">
        <v>225</v>
      </c>
      <c r="AT165" s="187" t="s">
        <v>222</v>
      </c>
      <c r="AU165" s="187" t="s">
        <v>34</v>
      </c>
      <c r="AY165" s="17" t="s">
        <v>120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7" t="s">
        <v>79</v>
      </c>
      <c r="BK165" s="188">
        <f>ROUND(I165*H165,2)</f>
        <v>0</v>
      </c>
      <c r="BL165" s="17" t="s">
        <v>226</v>
      </c>
      <c r="BM165" s="187" t="s">
        <v>259</v>
      </c>
    </row>
    <row r="166" s="10" customFormat="1">
      <c r="A166" s="10"/>
      <c r="B166" s="189"/>
      <c r="C166" s="190"/>
      <c r="D166" s="191" t="s">
        <v>121</v>
      </c>
      <c r="E166" s="192" t="s">
        <v>19</v>
      </c>
      <c r="F166" s="193" t="s">
        <v>318</v>
      </c>
      <c r="G166" s="190"/>
      <c r="H166" s="192" t="s">
        <v>19</v>
      </c>
      <c r="I166" s="194"/>
      <c r="J166" s="190"/>
      <c r="K166" s="190"/>
      <c r="L166" s="195"/>
      <c r="M166" s="196"/>
      <c r="N166" s="197"/>
      <c r="O166" s="197"/>
      <c r="P166" s="197"/>
      <c r="Q166" s="197"/>
      <c r="R166" s="197"/>
      <c r="S166" s="197"/>
      <c r="T166" s="198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199" t="s">
        <v>121</v>
      </c>
      <c r="AU166" s="199" t="s">
        <v>34</v>
      </c>
      <c r="AV166" s="10" t="s">
        <v>79</v>
      </c>
      <c r="AW166" s="10" t="s">
        <v>33</v>
      </c>
      <c r="AX166" s="10" t="s">
        <v>34</v>
      </c>
      <c r="AY166" s="199" t="s">
        <v>120</v>
      </c>
    </row>
    <row r="167" s="11" customFormat="1">
      <c r="A167" s="11"/>
      <c r="B167" s="200"/>
      <c r="C167" s="201"/>
      <c r="D167" s="191" t="s">
        <v>121</v>
      </c>
      <c r="E167" s="202" t="s">
        <v>19</v>
      </c>
      <c r="F167" s="203" t="s">
        <v>319</v>
      </c>
      <c r="G167" s="201"/>
      <c r="H167" s="204">
        <v>20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10" t="s">
        <v>121</v>
      </c>
      <c r="AU167" s="210" t="s">
        <v>34</v>
      </c>
      <c r="AV167" s="11" t="s">
        <v>81</v>
      </c>
      <c r="AW167" s="11" t="s">
        <v>33</v>
      </c>
      <c r="AX167" s="11" t="s">
        <v>34</v>
      </c>
      <c r="AY167" s="210" t="s">
        <v>120</v>
      </c>
    </row>
    <row r="168" s="12" customFormat="1">
      <c r="A168" s="12"/>
      <c r="B168" s="211"/>
      <c r="C168" s="212"/>
      <c r="D168" s="191" t="s">
        <v>121</v>
      </c>
      <c r="E168" s="213" t="s">
        <v>19</v>
      </c>
      <c r="F168" s="214" t="s">
        <v>124</v>
      </c>
      <c r="G168" s="212"/>
      <c r="H168" s="215">
        <v>20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1" t="s">
        <v>121</v>
      </c>
      <c r="AU168" s="221" t="s">
        <v>34</v>
      </c>
      <c r="AV168" s="12" t="s">
        <v>119</v>
      </c>
      <c r="AW168" s="12" t="s">
        <v>33</v>
      </c>
      <c r="AX168" s="12" t="s">
        <v>79</v>
      </c>
      <c r="AY168" s="221" t="s">
        <v>120</v>
      </c>
    </row>
    <row r="169" s="2" customFormat="1" ht="16.5" customHeight="1">
      <c r="A169" s="38"/>
      <c r="B169" s="39"/>
      <c r="C169" s="222" t="s">
        <v>187</v>
      </c>
      <c r="D169" s="222" t="s">
        <v>222</v>
      </c>
      <c r="E169" s="223" t="s">
        <v>247</v>
      </c>
      <c r="F169" s="224" t="s">
        <v>248</v>
      </c>
      <c r="G169" s="225" t="s">
        <v>117</v>
      </c>
      <c r="H169" s="226">
        <v>20</v>
      </c>
      <c r="I169" s="227"/>
      <c r="J169" s="228">
        <f>ROUND(I169*H169,2)</f>
        <v>0</v>
      </c>
      <c r="K169" s="224" t="s">
        <v>118</v>
      </c>
      <c r="L169" s="229"/>
      <c r="M169" s="230" t="s">
        <v>19</v>
      </c>
      <c r="N169" s="231" t="s">
        <v>43</v>
      </c>
      <c r="O169" s="84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7" t="s">
        <v>225</v>
      </c>
      <c r="AT169" s="187" t="s">
        <v>222</v>
      </c>
      <c r="AU169" s="187" t="s">
        <v>34</v>
      </c>
      <c r="AY169" s="17" t="s">
        <v>120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7" t="s">
        <v>79</v>
      </c>
      <c r="BK169" s="188">
        <f>ROUND(I169*H169,2)</f>
        <v>0</v>
      </c>
      <c r="BL169" s="17" t="s">
        <v>226</v>
      </c>
      <c r="BM169" s="187" t="s">
        <v>263</v>
      </c>
    </row>
    <row r="170" s="10" customFormat="1">
      <c r="A170" s="10"/>
      <c r="B170" s="189"/>
      <c r="C170" s="190"/>
      <c r="D170" s="191" t="s">
        <v>121</v>
      </c>
      <c r="E170" s="192" t="s">
        <v>19</v>
      </c>
      <c r="F170" s="193" t="s">
        <v>318</v>
      </c>
      <c r="G170" s="190"/>
      <c r="H170" s="192" t="s">
        <v>19</v>
      </c>
      <c r="I170" s="194"/>
      <c r="J170" s="190"/>
      <c r="K170" s="190"/>
      <c r="L170" s="195"/>
      <c r="M170" s="196"/>
      <c r="N170" s="197"/>
      <c r="O170" s="197"/>
      <c r="P170" s="197"/>
      <c r="Q170" s="197"/>
      <c r="R170" s="197"/>
      <c r="S170" s="197"/>
      <c r="T170" s="198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199" t="s">
        <v>121</v>
      </c>
      <c r="AU170" s="199" t="s">
        <v>34</v>
      </c>
      <c r="AV170" s="10" t="s">
        <v>79</v>
      </c>
      <c r="AW170" s="10" t="s">
        <v>33</v>
      </c>
      <c r="AX170" s="10" t="s">
        <v>34</v>
      </c>
      <c r="AY170" s="199" t="s">
        <v>120</v>
      </c>
    </row>
    <row r="171" s="11" customFormat="1">
      <c r="A171" s="11"/>
      <c r="B171" s="200"/>
      <c r="C171" s="201"/>
      <c r="D171" s="191" t="s">
        <v>121</v>
      </c>
      <c r="E171" s="202" t="s">
        <v>19</v>
      </c>
      <c r="F171" s="203" t="s">
        <v>319</v>
      </c>
      <c r="G171" s="201"/>
      <c r="H171" s="204">
        <v>20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T171" s="210" t="s">
        <v>121</v>
      </c>
      <c r="AU171" s="210" t="s">
        <v>34</v>
      </c>
      <c r="AV171" s="11" t="s">
        <v>81</v>
      </c>
      <c r="AW171" s="11" t="s">
        <v>33</v>
      </c>
      <c r="AX171" s="11" t="s">
        <v>34</v>
      </c>
      <c r="AY171" s="210" t="s">
        <v>120</v>
      </c>
    </row>
    <row r="172" s="12" customFormat="1">
      <c r="A172" s="12"/>
      <c r="B172" s="211"/>
      <c r="C172" s="212"/>
      <c r="D172" s="191" t="s">
        <v>121</v>
      </c>
      <c r="E172" s="213" t="s">
        <v>19</v>
      </c>
      <c r="F172" s="214" t="s">
        <v>124</v>
      </c>
      <c r="G172" s="212"/>
      <c r="H172" s="215">
        <v>20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1" t="s">
        <v>121</v>
      </c>
      <c r="AU172" s="221" t="s">
        <v>34</v>
      </c>
      <c r="AV172" s="12" t="s">
        <v>119</v>
      </c>
      <c r="AW172" s="12" t="s">
        <v>33</v>
      </c>
      <c r="AX172" s="12" t="s">
        <v>79</v>
      </c>
      <c r="AY172" s="221" t="s">
        <v>120</v>
      </c>
    </row>
    <row r="173" s="2" customFormat="1" ht="66.75" customHeight="1">
      <c r="A173" s="38"/>
      <c r="B173" s="39"/>
      <c r="C173" s="176" t="s">
        <v>260</v>
      </c>
      <c r="D173" s="176" t="s">
        <v>114</v>
      </c>
      <c r="E173" s="177" t="s">
        <v>249</v>
      </c>
      <c r="F173" s="178" t="s">
        <v>250</v>
      </c>
      <c r="G173" s="179" t="s">
        <v>137</v>
      </c>
      <c r="H173" s="180">
        <v>5.9690000000000003</v>
      </c>
      <c r="I173" s="181"/>
      <c r="J173" s="182">
        <f>ROUND(I173*H173,2)</f>
        <v>0</v>
      </c>
      <c r="K173" s="178" t="s">
        <v>118</v>
      </c>
      <c r="L173" s="44"/>
      <c r="M173" s="183" t="s">
        <v>19</v>
      </c>
      <c r="N173" s="184" t="s">
        <v>43</v>
      </c>
      <c r="O173" s="84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7" t="s">
        <v>119</v>
      </c>
      <c r="AT173" s="187" t="s">
        <v>114</v>
      </c>
      <c r="AU173" s="187" t="s">
        <v>34</v>
      </c>
      <c r="AY173" s="17" t="s">
        <v>120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7" t="s">
        <v>79</v>
      </c>
      <c r="BK173" s="188">
        <f>ROUND(I173*H173,2)</f>
        <v>0</v>
      </c>
      <c r="BL173" s="17" t="s">
        <v>119</v>
      </c>
      <c r="BM173" s="187" t="s">
        <v>266</v>
      </c>
    </row>
    <row r="174" s="11" customFormat="1">
      <c r="A174" s="11"/>
      <c r="B174" s="200"/>
      <c r="C174" s="201"/>
      <c r="D174" s="191" t="s">
        <v>121</v>
      </c>
      <c r="E174" s="202" t="s">
        <v>19</v>
      </c>
      <c r="F174" s="203" t="s">
        <v>320</v>
      </c>
      <c r="G174" s="201"/>
      <c r="H174" s="204">
        <v>5.9690000000000003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210" t="s">
        <v>121</v>
      </c>
      <c r="AU174" s="210" t="s">
        <v>34</v>
      </c>
      <c r="AV174" s="11" t="s">
        <v>81</v>
      </c>
      <c r="AW174" s="11" t="s">
        <v>33</v>
      </c>
      <c r="AX174" s="11" t="s">
        <v>34</v>
      </c>
      <c r="AY174" s="210" t="s">
        <v>120</v>
      </c>
    </row>
    <row r="175" s="12" customFormat="1">
      <c r="A175" s="12"/>
      <c r="B175" s="211"/>
      <c r="C175" s="212"/>
      <c r="D175" s="191" t="s">
        <v>121</v>
      </c>
      <c r="E175" s="213" t="s">
        <v>19</v>
      </c>
      <c r="F175" s="214" t="s">
        <v>124</v>
      </c>
      <c r="G175" s="212"/>
      <c r="H175" s="215">
        <v>5.9690000000000003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1" t="s">
        <v>121</v>
      </c>
      <c r="AU175" s="221" t="s">
        <v>34</v>
      </c>
      <c r="AV175" s="12" t="s">
        <v>119</v>
      </c>
      <c r="AW175" s="12" t="s">
        <v>33</v>
      </c>
      <c r="AX175" s="12" t="s">
        <v>79</v>
      </c>
      <c r="AY175" s="221" t="s">
        <v>120</v>
      </c>
    </row>
    <row r="176" s="2" customFormat="1" ht="21.75" customHeight="1">
      <c r="A176" s="38"/>
      <c r="B176" s="39"/>
      <c r="C176" s="176" t="s">
        <v>191</v>
      </c>
      <c r="D176" s="176" t="s">
        <v>114</v>
      </c>
      <c r="E176" s="177" t="s">
        <v>254</v>
      </c>
      <c r="F176" s="178" t="s">
        <v>255</v>
      </c>
      <c r="G176" s="179" t="s">
        <v>127</v>
      </c>
      <c r="H176" s="180">
        <v>2</v>
      </c>
      <c r="I176" s="181"/>
      <c r="J176" s="182">
        <f>ROUND(I176*H176,2)</f>
        <v>0</v>
      </c>
      <c r="K176" s="178" t="s">
        <v>118</v>
      </c>
      <c r="L176" s="44"/>
      <c r="M176" s="183" t="s">
        <v>19</v>
      </c>
      <c r="N176" s="184" t="s">
        <v>43</v>
      </c>
      <c r="O176" s="84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7" t="s">
        <v>119</v>
      </c>
      <c r="AT176" s="187" t="s">
        <v>114</v>
      </c>
      <c r="AU176" s="187" t="s">
        <v>34</v>
      </c>
      <c r="AY176" s="17" t="s">
        <v>120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7" t="s">
        <v>79</v>
      </c>
      <c r="BK176" s="188">
        <f>ROUND(I176*H176,2)</f>
        <v>0</v>
      </c>
      <c r="BL176" s="17" t="s">
        <v>119</v>
      </c>
      <c r="BM176" s="187" t="s">
        <v>271</v>
      </c>
    </row>
    <row r="177" s="2" customFormat="1" ht="16.5" customHeight="1">
      <c r="A177" s="38"/>
      <c r="B177" s="39"/>
      <c r="C177" s="176" t="s">
        <v>268</v>
      </c>
      <c r="D177" s="176" t="s">
        <v>114</v>
      </c>
      <c r="E177" s="177" t="s">
        <v>257</v>
      </c>
      <c r="F177" s="178" t="s">
        <v>258</v>
      </c>
      <c r="G177" s="179" t="s">
        <v>127</v>
      </c>
      <c r="H177" s="180">
        <v>2</v>
      </c>
      <c r="I177" s="181"/>
      <c r="J177" s="182">
        <f>ROUND(I177*H177,2)</f>
        <v>0</v>
      </c>
      <c r="K177" s="178" t="s">
        <v>118</v>
      </c>
      <c r="L177" s="44"/>
      <c r="M177" s="183" t="s">
        <v>19</v>
      </c>
      <c r="N177" s="184" t="s">
        <v>43</v>
      </c>
      <c r="O177" s="84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7" t="s">
        <v>119</v>
      </c>
      <c r="AT177" s="187" t="s">
        <v>114</v>
      </c>
      <c r="AU177" s="187" t="s">
        <v>34</v>
      </c>
      <c r="AY177" s="17" t="s">
        <v>120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7" t="s">
        <v>79</v>
      </c>
      <c r="BK177" s="188">
        <f>ROUND(I177*H177,2)</f>
        <v>0</v>
      </c>
      <c r="BL177" s="17" t="s">
        <v>119</v>
      </c>
      <c r="BM177" s="187" t="s">
        <v>273</v>
      </c>
    </row>
    <row r="178" s="2" customFormat="1" ht="24.15" customHeight="1">
      <c r="A178" s="38"/>
      <c r="B178" s="39"/>
      <c r="C178" s="176" t="s">
        <v>194</v>
      </c>
      <c r="D178" s="176" t="s">
        <v>114</v>
      </c>
      <c r="E178" s="177" t="s">
        <v>321</v>
      </c>
      <c r="F178" s="178" t="s">
        <v>322</v>
      </c>
      <c r="G178" s="179" t="s">
        <v>127</v>
      </c>
      <c r="H178" s="180">
        <v>1</v>
      </c>
      <c r="I178" s="181"/>
      <c r="J178" s="182">
        <f>ROUND(I178*H178,2)</f>
        <v>0</v>
      </c>
      <c r="K178" s="178" t="s">
        <v>118</v>
      </c>
      <c r="L178" s="44"/>
      <c r="M178" s="183" t="s">
        <v>19</v>
      </c>
      <c r="N178" s="184" t="s">
        <v>43</v>
      </c>
      <c r="O178" s="84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7" t="s">
        <v>119</v>
      </c>
      <c r="AT178" s="187" t="s">
        <v>114</v>
      </c>
      <c r="AU178" s="187" t="s">
        <v>34</v>
      </c>
      <c r="AY178" s="17" t="s">
        <v>120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7" t="s">
        <v>79</v>
      </c>
      <c r="BK178" s="188">
        <f>ROUND(I178*H178,2)</f>
        <v>0</v>
      </c>
      <c r="BL178" s="17" t="s">
        <v>119</v>
      </c>
      <c r="BM178" s="187" t="s">
        <v>277</v>
      </c>
    </row>
    <row r="179" s="2" customFormat="1" ht="16.5" customHeight="1">
      <c r="A179" s="38"/>
      <c r="B179" s="39"/>
      <c r="C179" s="176" t="s">
        <v>276</v>
      </c>
      <c r="D179" s="176" t="s">
        <v>114</v>
      </c>
      <c r="E179" s="177" t="s">
        <v>323</v>
      </c>
      <c r="F179" s="178" t="s">
        <v>324</v>
      </c>
      <c r="G179" s="179" t="s">
        <v>127</v>
      </c>
      <c r="H179" s="180">
        <v>1</v>
      </c>
      <c r="I179" s="181"/>
      <c r="J179" s="182">
        <f>ROUND(I179*H179,2)</f>
        <v>0</v>
      </c>
      <c r="K179" s="178" t="s">
        <v>118</v>
      </c>
      <c r="L179" s="44"/>
      <c r="M179" s="183" t="s">
        <v>19</v>
      </c>
      <c r="N179" s="184" t="s">
        <v>43</v>
      </c>
      <c r="O179" s="84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7" t="s">
        <v>119</v>
      </c>
      <c r="AT179" s="187" t="s">
        <v>114</v>
      </c>
      <c r="AU179" s="187" t="s">
        <v>34</v>
      </c>
      <c r="AY179" s="17" t="s">
        <v>120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7" t="s">
        <v>79</v>
      </c>
      <c r="BK179" s="188">
        <f>ROUND(I179*H179,2)</f>
        <v>0</v>
      </c>
      <c r="BL179" s="17" t="s">
        <v>119</v>
      </c>
      <c r="BM179" s="187" t="s">
        <v>325</v>
      </c>
    </row>
    <row r="180" s="2" customFormat="1" ht="16.5" customHeight="1">
      <c r="A180" s="38"/>
      <c r="B180" s="39"/>
      <c r="C180" s="176" t="s">
        <v>199</v>
      </c>
      <c r="D180" s="176" t="s">
        <v>114</v>
      </c>
      <c r="E180" s="177" t="s">
        <v>326</v>
      </c>
      <c r="F180" s="178" t="s">
        <v>327</v>
      </c>
      <c r="G180" s="179" t="s">
        <v>127</v>
      </c>
      <c r="H180" s="180">
        <v>1</v>
      </c>
      <c r="I180" s="181"/>
      <c r="J180" s="182">
        <f>ROUND(I180*H180,2)</f>
        <v>0</v>
      </c>
      <c r="K180" s="178" t="s">
        <v>118</v>
      </c>
      <c r="L180" s="44"/>
      <c r="M180" s="183" t="s">
        <v>19</v>
      </c>
      <c r="N180" s="184" t="s">
        <v>43</v>
      </c>
      <c r="O180" s="84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7" t="s">
        <v>119</v>
      </c>
      <c r="AT180" s="187" t="s">
        <v>114</v>
      </c>
      <c r="AU180" s="187" t="s">
        <v>34</v>
      </c>
      <c r="AY180" s="17" t="s">
        <v>120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7" t="s">
        <v>79</v>
      </c>
      <c r="BK180" s="188">
        <f>ROUND(I180*H180,2)</f>
        <v>0</v>
      </c>
      <c r="BL180" s="17" t="s">
        <v>119</v>
      </c>
      <c r="BM180" s="187" t="s">
        <v>328</v>
      </c>
    </row>
    <row r="181" s="2" customFormat="1" ht="16.5" customHeight="1">
      <c r="A181" s="38"/>
      <c r="B181" s="39"/>
      <c r="C181" s="222" t="s">
        <v>329</v>
      </c>
      <c r="D181" s="222" t="s">
        <v>222</v>
      </c>
      <c r="E181" s="223" t="s">
        <v>330</v>
      </c>
      <c r="F181" s="224" t="s">
        <v>331</v>
      </c>
      <c r="G181" s="225" t="s">
        <v>127</v>
      </c>
      <c r="H181" s="226">
        <v>1</v>
      </c>
      <c r="I181" s="227"/>
      <c r="J181" s="228">
        <f>ROUND(I181*H181,2)</f>
        <v>0</v>
      </c>
      <c r="K181" s="224" t="s">
        <v>118</v>
      </c>
      <c r="L181" s="229"/>
      <c r="M181" s="230" t="s">
        <v>19</v>
      </c>
      <c r="N181" s="231" t="s">
        <v>43</v>
      </c>
      <c r="O181" s="84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7" t="s">
        <v>225</v>
      </c>
      <c r="AT181" s="187" t="s">
        <v>222</v>
      </c>
      <c r="AU181" s="187" t="s">
        <v>34</v>
      </c>
      <c r="AY181" s="17" t="s">
        <v>120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7" t="s">
        <v>79</v>
      </c>
      <c r="BK181" s="188">
        <f>ROUND(I181*H181,2)</f>
        <v>0</v>
      </c>
      <c r="BL181" s="17" t="s">
        <v>226</v>
      </c>
      <c r="BM181" s="187" t="s">
        <v>332</v>
      </c>
    </row>
    <row r="182" s="2" customFormat="1" ht="16.5" customHeight="1">
      <c r="A182" s="38"/>
      <c r="B182" s="39"/>
      <c r="C182" s="222" t="s">
        <v>306</v>
      </c>
      <c r="D182" s="222" t="s">
        <v>222</v>
      </c>
      <c r="E182" s="223" t="s">
        <v>333</v>
      </c>
      <c r="F182" s="224" t="s">
        <v>334</v>
      </c>
      <c r="G182" s="225" t="s">
        <v>127</v>
      </c>
      <c r="H182" s="226">
        <v>2</v>
      </c>
      <c r="I182" s="227"/>
      <c r="J182" s="228">
        <f>ROUND(I182*H182,2)</f>
        <v>0</v>
      </c>
      <c r="K182" s="224" t="s">
        <v>19</v>
      </c>
      <c r="L182" s="229"/>
      <c r="M182" s="230" t="s">
        <v>19</v>
      </c>
      <c r="N182" s="231" t="s">
        <v>43</v>
      </c>
      <c r="O182" s="84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7" t="s">
        <v>225</v>
      </c>
      <c r="AT182" s="187" t="s">
        <v>222</v>
      </c>
      <c r="AU182" s="187" t="s">
        <v>34</v>
      </c>
      <c r="AY182" s="17" t="s">
        <v>120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7" t="s">
        <v>79</v>
      </c>
      <c r="BK182" s="188">
        <f>ROUND(I182*H182,2)</f>
        <v>0</v>
      </c>
      <c r="BL182" s="17" t="s">
        <v>226</v>
      </c>
      <c r="BM182" s="187" t="s">
        <v>335</v>
      </c>
    </row>
    <row r="183" s="2" customFormat="1" ht="24.15" customHeight="1">
      <c r="A183" s="38"/>
      <c r="B183" s="39"/>
      <c r="C183" s="222" t="s">
        <v>336</v>
      </c>
      <c r="D183" s="222" t="s">
        <v>222</v>
      </c>
      <c r="E183" s="223" t="s">
        <v>337</v>
      </c>
      <c r="F183" s="224" t="s">
        <v>338</v>
      </c>
      <c r="G183" s="225" t="s">
        <v>127</v>
      </c>
      <c r="H183" s="226">
        <v>6</v>
      </c>
      <c r="I183" s="227"/>
      <c r="J183" s="228">
        <f>ROUND(I183*H183,2)</f>
        <v>0</v>
      </c>
      <c r="K183" s="224" t="s">
        <v>118</v>
      </c>
      <c r="L183" s="229"/>
      <c r="M183" s="230" t="s">
        <v>19</v>
      </c>
      <c r="N183" s="231" t="s">
        <v>43</v>
      </c>
      <c r="O183" s="84"/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7" t="s">
        <v>225</v>
      </c>
      <c r="AT183" s="187" t="s">
        <v>222</v>
      </c>
      <c r="AU183" s="187" t="s">
        <v>34</v>
      </c>
      <c r="AY183" s="17" t="s">
        <v>120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7" t="s">
        <v>79</v>
      </c>
      <c r="BK183" s="188">
        <f>ROUND(I183*H183,2)</f>
        <v>0</v>
      </c>
      <c r="BL183" s="17" t="s">
        <v>226</v>
      </c>
      <c r="BM183" s="187" t="s">
        <v>339</v>
      </c>
    </row>
    <row r="184" s="2" customFormat="1" ht="16.5" customHeight="1">
      <c r="A184" s="38"/>
      <c r="B184" s="39"/>
      <c r="C184" s="222" t="s">
        <v>202</v>
      </c>
      <c r="D184" s="222" t="s">
        <v>222</v>
      </c>
      <c r="E184" s="223" t="s">
        <v>340</v>
      </c>
      <c r="F184" s="224" t="s">
        <v>341</v>
      </c>
      <c r="G184" s="225" t="s">
        <v>127</v>
      </c>
      <c r="H184" s="226">
        <v>1</v>
      </c>
      <c r="I184" s="227"/>
      <c r="J184" s="228">
        <f>ROUND(I184*H184,2)</f>
        <v>0</v>
      </c>
      <c r="K184" s="224" t="s">
        <v>118</v>
      </c>
      <c r="L184" s="229"/>
      <c r="M184" s="230" t="s">
        <v>19</v>
      </c>
      <c r="N184" s="231" t="s">
        <v>43</v>
      </c>
      <c r="O184" s="84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7" t="s">
        <v>225</v>
      </c>
      <c r="AT184" s="187" t="s">
        <v>222</v>
      </c>
      <c r="AU184" s="187" t="s">
        <v>34</v>
      </c>
      <c r="AY184" s="17" t="s">
        <v>120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7" t="s">
        <v>79</v>
      </c>
      <c r="BK184" s="188">
        <f>ROUND(I184*H184,2)</f>
        <v>0</v>
      </c>
      <c r="BL184" s="17" t="s">
        <v>226</v>
      </c>
      <c r="BM184" s="187" t="s">
        <v>342</v>
      </c>
    </row>
    <row r="185" s="2" customFormat="1" ht="16.5" customHeight="1">
      <c r="A185" s="38"/>
      <c r="B185" s="39"/>
      <c r="C185" s="222" t="s">
        <v>343</v>
      </c>
      <c r="D185" s="222" t="s">
        <v>222</v>
      </c>
      <c r="E185" s="223" t="s">
        <v>344</v>
      </c>
      <c r="F185" s="224" t="s">
        <v>345</v>
      </c>
      <c r="G185" s="225" t="s">
        <v>127</v>
      </c>
      <c r="H185" s="226">
        <v>32</v>
      </c>
      <c r="I185" s="227"/>
      <c r="J185" s="228">
        <f>ROUND(I185*H185,2)</f>
        <v>0</v>
      </c>
      <c r="K185" s="224" t="s">
        <v>118</v>
      </c>
      <c r="L185" s="229"/>
      <c r="M185" s="230" t="s">
        <v>19</v>
      </c>
      <c r="N185" s="231" t="s">
        <v>43</v>
      </c>
      <c r="O185" s="84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7" t="s">
        <v>225</v>
      </c>
      <c r="AT185" s="187" t="s">
        <v>222</v>
      </c>
      <c r="AU185" s="187" t="s">
        <v>34</v>
      </c>
      <c r="AY185" s="17" t="s">
        <v>120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7" t="s">
        <v>79</v>
      </c>
      <c r="BK185" s="188">
        <f>ROUND(I185*H185,2)</f>
        <v>0</v>
      </c>
      <c r="BL185" s="17" t="s">
        <v>226</v>
      </c>
      <c r="BM185" s="187" t="s">
        <v>346</v>
      </c>
    </row>
    <row r="186" s="2" customFormat="1" ht="16.5" customHeight="1">
      <c r="A186" s="38"/>
      <c r="B186" s="39"/>
      <c r="C186" s="222" t="s">
        <v>208</v>
      </c>
      <c r="D186" s="222" t="s">
        <v>222</v>
      </c>
      <c r="E186" s="223" t="s">
        <v>347</v>
      </c>
      <c r="F186" s="224" t="s">
        <v>348</v>
      </c>
      <c r="G186" s="225" t="s">
        <v>127</v>
      </c>
      <c r="H186" s="226">
        <v>32</v>
      </c>
      <c r="I186" s="227"/>
      <c r="J186" s="228">
        <f>ROUND(I186*H186,2)</f>
        <v>0</v>
      </c>
      <c r="K186" s="224" t="s">
        <v>118</v>
      </c>
      <c r="L186" s="229"/>
      <c r="M186" s="230" t="s">
        <v>19</v>
      </c>
      <c r="N186" s="231" t="s">
        <v>43</v>
      </c>
      <c r="O186" s="84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7" t="s">
        <v>225</v>
      </c>
      <c r="AT186" s="187" t="s">
        <v>222</v>
      </c>
      <c r="AU186" s="187" t="s">
        <v>34</v>
      </c>
      <c r="AY186" s="17" t="s">
        <v>120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7" t="s">
        <v>79</v>
      </c>
      <c r="BK186" s="188">
        <f>ROUND(I186*H186,2)</f>
        <v>0</v>
      </c>
      <c r="BL186" s="17" t="s">
        <v>226</v>
      </c>
      <c r="BM186" s="187" t="s">
        <v>349</v>
      </c>
    </row>
    <row r="187" s="2" customFormat="1" ht="66.75" customHeight="1">
      <c r="A187" s="38"/>
      <c r="B187" s="39"/>
      <c r="C187" s="176" t="s">
        <v>350</v>
      </c>
      <c r="D187" s="176" t="s">
        <v>114</v>
      </c>
      <c r="E187" s="177" t="s">
        <v>249</v>
      </c>
      <c r="F187" s="178" t="s">
        <v>250</v>
      </c>
      <c r="G187" s="179" t="s">
        <v>137</v>
      </c>
      <c r="H187" s="180">
        <v>3.5</v>
      </c>
      <c r="I187" s="181"/>
      <c r="J187" s="182">
        <f>ROUND(I187*H187,2)</f>
        <v>0</v>
      </c>
      <c r="K187" s="178" t="s">
        <v>118</v>
      </c>
      <c r="L187" s="44"/>
      <c r="M187" s="183" t="s">
        <v>19</v>
      </c>
      <c r="N187" s="184" t="s">
        <v>43</v>
      </c>
      <c r="O187" s="84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7" t="s">
        <v>119</v>
      </c>
      <c r="AT187" s="187" t="s">
        <v>114</v>
      </c>
      <c r="AU187" s="187" t="s">
        <v>34</v>
      </c>
      <c r="AY187" s="17" t="s">
        <v>120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7" t="s">
        <v>79</v>
      </c>
      <c r="BK187" s="188">
        <f>ROUND(I187*H187,2)</f>
        <v>0</v>
      </c>
      <c r="BL187" s="17" t="s">
        <v>119</v>
      </c>
      <c r="BM187" s="187" t="s">
        <v>351</v>
      </c>
    </row>
    <row r="188" s="2" customFormat="1" ht="24.15" customHeight="1">
      <c r="A188" s="38"/>
      <c r="B188" s="39"/>
      <c r="C188" s="176" t="s">
        <v>212</v>
      </c>
      <c r="D188" s="176" t="s">
        <v>114</v>
      </c>
      <c r="E188" s="177" t="s">
        <v>264</v>
      </c>
      <c r="F188" s="178" t="s">
        <v>265</v>
      </c>
      <c r="G188" s="179" t="s">
        <v>137</v>
      </c>
      <c r="H188" s="180">
        <v>64.980000000000004</v>
      </c>
      <c r="I188" s="181"/>
      <c r="J188" s="182">
        <f>ROUND(I188*H188,2)</f>
        <v>0</v>
      </c>
      <c r="K188" s="178" t="s">
        <v>118</v>
      </c>
      <c r="L188" s="44"/>
      <c r="M188" s="183" t="s">
        <v>19</v>
      </c>
      <c r="N188" s="184" t="s">
        <v>43</v>
      </c>
      <c r="O188" s="84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7" t="s">
        <v>119</v>
      </c>
      <c r="AT188" s="187" t="s">
        <v>114</v>
      </c>
      <c r="AU188" s="187" t="s">
        <v>34</v>
      </c>
      <c r="AY188" s="17" t="s">
        <v>120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7" t="s">
        <v>79</v>
      </c>
      <c r="BK188" s="188">
        <f>ROUND(I188*H188,2)</f>
        <v>0</v>
      </c>
      <c r="BL188" s="17" t="s">
        <v>119</v>
      </c>
      <c r="BM188" s="187" t="s">
        <v>352</v>
      </c>
    </row>
    <row r="189" s="11" customFormat="1">
      <c r="A189" s="11"/>
      <c r="B189" s="200"/>
      <c r="C189" s="201"/>
      <c r="D189" s="191" t="s">
        <v>121</v>
      </c>
      <c r="E189" s="202" t="s">
        <v>19</v>
      </c>
      <c r="F189" s="203" t="s">
        <v>353</v>
      </c>
      <c r="G189" s="201"/>
      <c r="H189" s="204">
        <v>64.980000000000004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T189" s="210" t="s">
        <v>121</v>
      </c>
      <c r="AU189" s="210" t="s">
        <v>34</v>
      </c>
      <c r="AV189" s="11" t="s">
        <v>81</v>
      </c>
      <c r="AW189" s="11" t="s">
        <v>33</v>
      </c>
      <c r="AX189" s="11" t="s">
        <v>34</v>
      </c>
      <c r="AY189" s="210" t="s">
        <v>120</v>
      </c>
    </row>
    <row r="190" s="12" customFormat="1">
      <c r="A190" s="12"/>
      <c r="B190" s="211"/>
      <c r="C190" s="212"/>
      <c r="D190" s="191" t="s">
        <v>121</v>
      </c>
      <c r="E190" s="213" t="s">
        <v>19</v>
      </c>
      <c r="F190" s="214" t="s">
        <v>124</v>
      </c>
      <c r="G190" s="212"/>
      <c r="H190" s="215">
        <v>64.980000000000004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21" t="s">
        <v>121</v>
      </c>
      <c r="AU190" s="221" t="s">
        <v>34</v>
      </c>
      <c r="AV190" s="12" t="s">
        <v>119</v>
      </c>
      <c r="AW190" s="12" t="s">
        <v>33</v>
      </c>
      <c r="AX190" s="12" t="s">
        <v>79</v>
      </c>
      <c r="AY190" s="221" t="s">
        <v>120</v>
      </c>
    </row>
    <row r="191" s="2" customFormat="1" ht="66.75" customHeight="1">
      <c r="A191" s="38"/>
      <c r="B191" s="39"/>
      <c r="C191" s="176" t="s">
        <v>354</v>
      </c>
      <c r="D191" s="176" t="s">
        <v>114</v>
      </c>
      <c r="E191" s="177" t="s">
        <v>269</v>
      </c>
      <c r="F191" s="178" t="s">
        <v>270</v>
      </c>
      <c r="G191" s="179" t="s">
        <v>137</v>
      </c>
      <c r="H191" s="180">
        <v>64.980000000000004</v>
      </c>
      <c r="I191" s="181"/>
      <c r="J191" s="182">
        <f>ROUND(I191*H191,2)</f>
        <v>0</v>
      </c>
      <c r="K191" s="178" t="s">
        <v>118</v>
      </c>
      <c r="L191" s="44"/>
      <c r="M191" s="183" t="s">
        <v>19</v>
      </c>
      <c r="N191" s="184" t="s">
        <v>43</v>
      </c>
      <c r="O191" s="84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7" t="s">
        <v>119</v>
      </c>
      <c r="AT191" s="187" t="s">
        <v>114</v>
      </c>
      <c r="AU191" s="187" t="s">
        <v>34</v>
      </c>
      <c r="AY191" s="17" t="s">
        <v>120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7" t="s">
        <v>79</v>
      </c>
      <c r="BK191" s="188">
        <f>ROUND(I191*H191,2)</f>
        <v>0</v>
      </c>
      <c r="BL191" s="17" t="s">
        <v>119</v>
      </c>
      <c r="BM191" s="187" t="s">
        <v>355</v>
      </c>
    </row>
    <row r="192" s="2" customFormat="1" ht="24.15" customHeight="1">
      <c r="A192" s="38"/>
      <c r="B192" s="39"/>
      <c r="C192" s="176" t="s">
        <v>216</v>
      </c>
      <c r="D192" s="176" t="s">
        <v>114</v>
      </c>
      <c r="E192" s="177" t="s">
        <v>264</v>
      </c>
      <c r="F192" s="178" t="s">
        <v>265</v>
      </c>
      <c r="G192" s="179" t="s">
        <v>137</v>
      </c>
      <c r="H192" s="180">
        <v>217.99199999999999</v>
      </c>
      <c r="I192" s="181"/>
      <c r="J192" s="182">
        <f>ROUND(I192*H192,2)</f>
        <v>0</v>
      </c>
      <c r="K192" s="178" t="s">
        <v>118</v>
      </c>
      <c r="L192" s="44"/>
      <c r="M192" s="183" t="s">
        <v>19</v>
      </c>
      <c r="N192" s="184" t="s">
        <v>43</v>
      </c>
      <c r="O192" s="84"/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7" t="s">
        <v>119</v>
      </c>
      <c r="AT192" s="187" t="s">
        <v>114</v>
      </c>
      <c r="AU192" s="187" t="s">
        <v>34</v>
      </c>
      <c r="AY192" s="17" t="s">
        <v>120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7" t="s">
        <v>79</v>
      </c>
      <c r="BK192" s="188">
        <f>ROUND(I192*H192,2)</f>
        <v>0</v>
      </c>
      <c r="BL192" s="17" t="s">
        <v>119</v>
      </c>
      <c r="BM192" s="187" t="s">
        <v>356</v>
      </c>
    </row>
    <row r="193" s="11" customFormat="1">
      <c r="A193" s="11"/>
      <c r="B193" s="200"/>
      <c r="C193" s="201"/>
      <c r="D193" s="191" t="s">
        <v>121</v>
      </c>
      <c r="E193" s="202" t="s">
        <v>19</v>
      </c>
      <c r="F193" s="203" t="s">
        <v>357</v>
      </c>
      <c r="G193" s="201"/>
      <c r="H193" s="204">
        <v>214.75999999999999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T193" s="210" t="s">
        <v>121</v>
      </c>
      <c r="AU193" s="210" t="s">
        <v>34</v>
      </c>
      <c r="AV193" s="11" t="s">
        <v>81</v>
      </c>
      <c r="AW193" s="11" t="s">
        <v>33</v>
      </c>
      <c r="AX193" s="11" t="s">
        <v>34</v>
      </c>
      <c r="AY193" s="210" t="s">
        <v>120</v>
      </c>
    </row>
    <row r="194" s="11" customFormat="1">
      <c r="A194" s="11"/>
      <c r="B194" s="200"/>
      <c r="C194" s="201"/>
      <c r="D194" s="191" t="s">
        <v>121</v>
      </c>
      <c r="E194" s="202" t="s">
        <v>19</v>
      </c>
      <c r="F194" s="203" t="s">
        <v>358</v>
      </c>
      <c r="G194" s="201"/>
      <c r="H194" s="204">
        <v>3.2320000000000002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T194" s="210" t="s">
        <v>121</v>
      </c>
      <c r="AU194" s="210" t="s">
        <v>34</v>
      </c>
      <c r="AV194" s="11" t="s">
        <v>81</v>
      </c>
      <c r="AW194" s="11" t="s">
        <v>33</v>
      </c>
      <c r="AX194" s="11" t="s">
        <v>34</v>
      </c>
      <c r="AY194" s="210" t="s">
        <v>120</v>
      </c>
    </row>
    <row r="195" s="12" customFormat="1">
      <c r="A195" s="12"/>
      <c r="B195" s="211"/>
      <c r="C195" s="212"/>
      <c r="D195" s="191" t="s">
        <v>121</v>
      </c>
      <c r="E195" s="213" t="s">
        <v>19</v>
      </c>
      <c r="F195" s="214" t="s">
        <v>124</v>
      </c>
      <c r="G195" s="212"/>
      <c r="H195" s="215">
        <v>217.99199999999999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1" t="s">
        <v>121</v>
      </c>
      <c r="AU195" s="221" t="s">
        <v>34</v>
      </c>
      <c r="AV195" s="12" t="s">
        <v>119</v>
      </c>
      <c r="AW195" s="12" t="s">
        <v>33</v>
      </c>
      <c r="AX195" s="12" t="s">
        <v>79</v>
      </c>
      <c r="AY195" s="221" t="s">
        <v>120</v>
      </c>
    </row>
    <row r="196" s="2" customFormat="1" ht="66.75" customHeight="1">
      <c r="A196" s="38"/>
      <c r="B196" s="39"/>
      <c r="C196" s="176" t="s">
        <v>359</v>
      </c>
      <c r="D196" s="176" t="s">
        <v>114</v>
      </c>
      <c r="E196" s="177" t="s">
        <v>269</v>
      </c>
      <c r="F196" s="178" t="s">
        <v>270</v>
      </c>
      <c r="G196" s="179" t="s">
        <v>137</v>
      </c>
      <c r="H196" s="180">
        <v>214.75999999999999</v>
      </c>
      <c r="I196" s="181"/>
      <c r="J196" s="182">
        <f>ROUND(I196*H196,2)</f>
        <v>0</v>
      </c>
      <c r="K196" s="178" t="s">
        <v>118</v>
      </c>
      <c r="L196" s="44"/>
      <c r="M196" s="183" t="s">
        <v>19</v>
      </c>
      <c r="N196" s="184" t="s">
        <v>43</v>
      </c>
      <c r="O196" s="84"/>
      <c r="P196" s="185">
        <f>O196*H196</f>
        <v>0</v>
      </c>
      <c r="Q196" s="185">
        <v>0</v>
      </c>
      <c r="R196" s="185">
        <f>Q196*H196</f>
        <v>0</v>
      </c>
      <c r="S196" s="185">
        <v>0</v>
      </c>
      <c r="T196" s="18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7" t="s">
        <v>119</v>
      </c>
      <c r="AT196" s="187" t="s">
        <v>114</v>
      </c>
      <c r="AU196" s="187" t="s">
        <v>34</v>
      </c>
      <c r="AY196" s="17" t="s">
        <v>120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7" t="s">
        <v>79</v>
      </c>
      <c r="BK196" s="188">
        <f>ROUND(I196*H196,2)</f>
        <v>0</v>
      </c>
      <c r="BL196" s="17" t="s">
        <v>119</v>
      </c>
      <c r="BM196" s="187" t="s">
        <v>360</v>
      </c>
    </row>
    <row r="197" s="11" customFormat="1">
      <c r="A197" s="11"/>
      <c r="B197" s="200"/>
      <c r="C197" s="201"/>
      <c r="D197" s="191" t="s">
        <v>121</v>
      </c>
      <c r="E197" s="202" t="s">
        <v>19</v>
      </c>
      <c r="F197" s="203" t="s">
        <v>361</v>
      </c>
      <c r="G197" s="201"/>
      <c r="H197" s="204">
        <v>214.75999999999999</v>
      </c>
      <c r="I197" s="205"/>
      <c r="J197" s="201"/>
      <c r="K197" s="201"/>
      <c r="L197" s="206"/>
      <c r="M197" s="207"/>
      <c r="N197" s="208"/>
      <c r="O197" s="208"/>
      <c r="P197" s="208"/>
      <c r="Q197" s="208"/>
      <c r="R197" s="208"/>
      <c r="S197" s="208"/>
      <c r="T197" s="209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T197" s="210" t="s">
        <v>121</v>
      </c>
      <c r="AU197" s="210" t="s">
        <v>34</v>
      </c>
      <c r="AV197" s="11" t="s">
        <v>81</v>
      </c>
      <c r="AW197" s="11" t="s">
        <v>33</v>
      </c>
      <c r="AX197" s="11" t="s">
        <v>34</v>
      </c>
      <c r="AY197" s="210" t="s">
        <v>120</v>
      </c>
    </row>
    <row r="198" s="12" customFormat="1">
      <c r="A198" s="12"/>
      <c r="B198" s="211"/>
      <c r="C198" s="212"/>
      <c r="D198" s="191" t="s">
        <v>121</v>
      </c>
      <c r="E198" s="213" t="s">
        <v>19</v>
      </c>
      <c r="F198" s="214" t="s">
        <v>124</v>
      </c>
      <c r="G198" s="212"/>
      <c r="H198" s="215">
        <v>214.75999999999999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21" t="s">
        <v>121</v>
      </c>
      <c r="AU198" s="221" t="s">
        <v>34</v>
      </c>
      <c r="AV198" s="12" t="s">
        <v>119</v>
      </c>
      <c r="AW198" s="12" t="s">
        <v>33</v>
      </c>
      <c r="AX198" s="12" t="s">
        <v>79</v>
      </c>
      <c r="AY198" s="221" t="s">
        <v>120</v>
      </c>
    </row>
    <row r="199" s="2" customFormat="1" ht="142.2" customHeight="1">
      <c r="A199" s="38"/>
      <c r="B199" s="39"/>
      <c r="C199" s="176" t="s">
        <v>220</v>
      </c>
      <c r="D199" s="176" t="s">
        <v>114</v>
      </c>
      <c r="E199" s="177" t="s">
        <v>279</v>
      </c>
      <c r="F199" s="178" t="s">
        <v>280</v>
      </c>
      <c r="G199" s="179" t="s">
        <v>137</v>
      </c>
      <c r="H199" s="180">
        <v>3.2320000000000002</v>
      </c>
      <c r="I199" s="181"/>
      <c r="J199" s="182">
        <f>ROUND(I199*H199,2)</f>
        <v>0</v>
      </c>
      <c r="K199" s="178" t="s">
        <v>118</v>
      </c>
      <c r="L199" s="44"/>
      <c r="M199" s="183" t="s">
        <v>19</v>
      </c>
      <c r="N199" s="184" t="s">
        <v>43</v>
      </c>
      <c r="O199" s="84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7" t="s">
        <v>281</v>
      </c>
      <c r="AT199" s="187" t="s">
        <v>114</v>
      </c>
      <c r="AU199" s="187" t="s">
        <v>34</v>
      </c>
      <c r="AY199" s="17" t="s">
        <v>120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7" t="s">
        <v>79</v>
      </c>
      <c r="BK199" s="188">
        <f>ROUND(I199*H199,2)</f>
        <v>0</v>
      </c>
      <c r="BL199" s="17" t="s">
        <v>281</v>
      </c>
      <c r="BM199" s="187" t="s">
        <v>362</v>
      </c>
    </row>
    <row r="200" s="11" customFormat="1">
      <c r="A200" s="11"/>
      <c r="B200" s="200"/>
      <c r="C200" s="201"/>
      <c r="D200" s="191" t="s">
        <v>121</v>
      </c>
      <c r="E200" s="202" t="s">
        <v>19</v>
      </c>
      <c r="F200" s="203" t="s">
        <v>363</v>
      </c>
      <c r="G200" s="201"/>
      <c r="H200" s="204">
        <v>3.2320000000000002</v>
      </c>
      <c r="I200" s="205"/>
      <c r="J200" s="201"/>
      <c r="K200" s="201"/>
      <c r="L200" s="206"/>
      <c r="M200" s="232"/>
      <c r="N200" s="233"/>
      <c r="O200" s="233"/>
      <c r="P200" s="233"/>
      <c r="Q200" s="233"/>
      <c r="R200" s="233"/>
      <c r="S200" s="233"/>
      <c r="T200" s="234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T200" s="210" t="s">
        <v>121</v>
      </c>
      <c r="AU200" s="210" t="s">
        <v>34</v>
      </c>
      <c r="AV200" s="11" t="s">
        <v>81</v>
      </c>
      <c r="AW200" s="11" t="s">
        <v>33</v>
      </c>
      <c r="AX200" s="11" t="s">
        <v>79</v>
      </c>
      <c r="AY200" s="210" t="s">
        <v>120</v>
      </c>
    </row>
    <row r="201" s="2" customFormat="1" ht="6.96" customHeight="1">
      <c r="A201" s="38"/>
      <c r="B201" s="59"/>
      <c r="C201" s="60"/>
      <c r="D201" s="60"/>
      <c r="E201" s="60"/>
      <c r="F201" s="60"/>
      <c r="G201" s="60"/>
      <c r="H201" s="60"/>
      <c r="I201" s="60"/>
      <c r="J201" s="60"/>
      <c r="K201" s="60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+F7CL0fsCIS8SPEtZcs6ED5e9g88RCAOUipeRWHu79UEBehtOFXmzPjpsuA+FbkT9aAv+P7e3n8l83hlXLcmvw==" hashValue="0R9ETpo/0r7e0kU2iomYIwahxMh4hPkfK9zb9Dlv2KHTEkjX4MH25PlOdo/8RYolCRQxLakEJ2SmT8rEgvXnBg==" algorithmName="SHA-512" password="CC35"/>
  <autoFilter ref="C78:K20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Oprava staničních kolejí v žst. Lázně Bělohrad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364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26. 9. 2022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27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8"/>
      <c r="B27" s="139"/>
      <c r="C27" s="138"/>
      <c r="D27" s="138"/>
      <c r="E27" s="140" t="s">
        <v>37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ROUND(J79, 15)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ROUND((SUM(BE79:BE157)),  15)</f>
        <v>0</v>
      </c>
      <c r="G33" s="38"/>
      <c r="H33" s="38"/>
      <c r="I33" s="148">
        <v>0.20999999999999999</v>
      </c>
      <c r="J33" s="147">
        <f>ROUND(((SUM(BE79:BE157))*I33),  15)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ROUND((SUM(BF79:BF157)),  15)</f>
        <v>0</v>
      </c>
      <c r="G34" s="38"/>
      <c r="H34" s="38"/>
      <c r="I34" s="148">
        <v>0.14999999999999999</v>
      </c>
      <c r="J34" s="147">
        <f>ROUND(((SUM(BF79:BF157))*I34),  15)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ROUND((SUM(BG79:BG157)),  15)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ROUND((SUM(BH79:BH157)),  15)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ROUND((SUM(BI79:BI157)),  15)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staničních kolejí v žst. Lázně Bělohrad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03 - Nástupiště a přechody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žst. Lázně Bělohrad</v>
      </c>
      <c r="G52" s="40"/>
      <c r="H52" s="40"/>
      <c r="I52" s="32" t="s">
        <v>23</v>
      </c>
      <c r="J52" s="72" t="str">
        <f>IF(J12="","",J12)</f>
        <v>26. 9. 2022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>bez PD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3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101</v>
      </c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0" t="str">
        <f>E7</f>
        <v>Oprava staničních kolejí v žst. Lázně Bělohrad</v>
      </c>
      <c r="F69" s="32"/>
      <c r="G69" s="32"/>
      <c r="H69" s="32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95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SO 03 - Nástupiště a přechody</v>
      </c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žst. Lázně Bělohrad</v>
      </c>
      <c r="G73" s="40"/>
      <c r="H73" s="40"/>
      <c r="I73" s="32" t="s">
        <v>23</v>
      </c>
      <c r="J73" s="72" t="str">
        <f>IF(J12="","",J12)</f>
        <v>26. 9. 2022</v>
      </c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>Správa železnic, s.o.</v>
      </c>
      <c r="G75" s="40"/>
      <c r="H75" s="40"/>
      <c r="I75" s="32" t="s">
        <v>31</v>
      </c>
      <c r="J75" s="36" t="str">
        <f>E21</f>
        <v>bez PD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35</v>
      </c>
      <c r="J76" s="36" t="str">
        <f>E24</f>
        <v>Správa železnic, s.o.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65"/>
      <c r="B78" s="166"/>
      <c r="C78" s="167" t="s">
        <v>102</v>
      </c>
      <c r="D78" s="168" t="s">
        <v>57</v>
      </c>
      <c r="E78" s="168" t="s">
        <v>53</v>
      </c>
      <c r="F78" s="168" t="s">
        <v>54</v>
      </c>
      <c r="G78" s="168" t="s">
        <v>103</v>
      </c>
      <c r="H78" s="168" t="s">
        <v>104</v>
      </c>
      <c r="I78" s="168" t="s">
        <v>105</v>
      </c>
      <c r="J78" s="168" t="s">
        <v>99</v>
      </c>
      <c r="K78" s="169" t="s">
        <v>106</v>
      </c>
      <c r="L78" s="170"/>
      <c r="M78" s="92" t="s">
        <v>19</v>
      </c>
      <c r="N78" s="93" t="s">
        <v>42</v>
      </c>
      <c r="O78" s="93" t="s">
        <v>107</v>
      </c>
      <c r="P78" s="93" t="s">
        <v>108</v>
      </c>
      <c r="Q78" s="93" t="s">
        <v>109</v>
      </c>
      <c r="R78" s="93" t="s">
        <v>110</v>
      </c>
      <c r="S78" s="93" t="s">
        <v>111</v>
      </c>
      <c r="T78" s="94" t="s">
        <v>112</v>
      </c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</row>
    <row r="79" s="2" customFormat="1" ht="22.8" customHeight="1">
      <c r="A79" s="38"/>
      <c r="B79" s="39"/>
      <c r="C79" s="99" t="s">
        <v>113</v>
      </c>
      <c r="D79" s="40"/>
      <c r="E79" s="40"/>
      <c r="F79" s="40"/>
      <c r="G79" s="40"/>
      <c r="H79" s="40"/>
      <c r="I79" s="40"/>
      <c r="J79" s="171">
        <f>BK79</f>
        <v>0</v>
      </c>
      <c r="K79" s="40"/>
      <c r="L79" s="44"/>
      <c r="M79" s="95"/>
      <c r="N79" s="172"/>
      <c r="O79" s="96"/>
      <c r="P79" s="173">
        <f>SUM(P80:P157)</f>
        <v>0</v>
      </c>
      <c r="Q79" s="96"/>
      <c r="R79" s="173">
        <f>SUM(R80:R157)</f>
        <v>0</v>
      </c>
      <c r="S79" s="96"/>
      <c r="T79" s="174">
        <f>SUM(T80:T157)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71</v>
      </c>
      <c r="AU79" s="17" t="s">
        <v>100</v>
      </c>
      <c r="BK79" s="175">
        <f>SUM(BK80:BK157)</f>
        <v>0</v>
      </c>
    </row>
    <row r="80" s="2" customFormat="1" ht="24.15" customHeight="1">
      <c r="A80" s="38"/>
      <c r="B80" s="39"/>
      <c r="C80" s="176" t="s">
        <v>79</v>
      </c>
      <c r="D80" s="176" t="s">
        <v>114</v>
      </c>
      <c r="E80" s="177" t="s">
        <v>365</v>
      </c>
      <c r="F80" s="178" t="s">
        <v>366</v>
      </c>
      <c r="G80" s="179" t="s">
        <v>117</v>
      </c>
      <c r="H80" s="180">
        <v>335</v>
      </c>
      <c r="I80" s="181"/>
      <c r="J80" s="182">
        <f>ROUND(I80*H80,2)</f>
        <v>0</v>
      </c>
      <c r="K80" s="178" t="s">
        <v>118</v>
      </c>
      <c r="L80" s="44"/>
      <c r="M80" s="183" t="s">
        <v>19</v>
      </c>
      <c r="N80" s="184" t="s">
        <v>43</v>
      </c>
      <c r="O80" s="84"/>
      <c r="P80" s="185">
        <f>O80*H80</f>
        <v>0</v>
      </c>
      <c r="Q80" s="185">
        <v>0</v>
      </c>
      <c r="R80" s="185">
        <f>Q80*H80</f>
        <v>0</v>
      </c>
      <c r="S80" s="185">
        <v>0</v>
      </c>
      <c r="T80" s="186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87" t="s">
        <v>119</v>
      </c>
      <c r="AT80" s="187" t="s">
        <v>114</v>
      </c>
      <c r="AU80" s="187" t="s">
        <v>34</v>
      </c>
      <c r="AY80" s="17" t="s">
        <v>120</v>
      </c>
      <c r="BE80" s="188">
        <f>IF(N80="základní",J80,0)</f>
        <v>0</v>
      </c>
      <c r="BF80" s="188">
        <f>IF(N80="snížená",J80,0)</f>
        <v>0</v>
      </c>
      <c r="BG80" s="188">
        <f>IF(N80="zákl. přenesená",J80,0)</f>
        <v>0</v>
      </c>
      <c r="BH80" s="188">
        <f>IF(N80="sníž. přenesená",J80,0)</f>
        <v>0</v>
      </c>
      <c r="BI80" s="188">
        <f>IF(N80="nulová",J80,0)</f>
        <v>0</v>
      </c>
      <c r="BJ80" s="17" t="s">
        <v>79</v>
      </c>
      <c r="BK80" s="188">
        <f>ROUND(I80*H80,2)</f>
        <v>0</v>
      </c>
      <c r="BL80" s="17" t="s">
        <v>119</v>
      </c>
      <c r="BM80" s="187" t="s">
        <v>81</v>
      </c>
    </row>
    <row r="81" s="10" customFormat="1">
      <c r="A81" s="10"/>
      <c r="B81" s="189"/>
      <c r="C81" s="190"/>
      <c r="D81" s="191" t="s">
        <v>121</v>
      </c>
      <c r="E81" s="192" t="s">
        <v>19</v>
      </c>
      <c r="F81" s="193" t="s">
        <v>367</v>
      </c>
      <c r="G81" s="190"/>
      <c r="H81" s="192" t="s">
        <v>19</v>
      </c>
      <c r="I81" s="194"/>
      <c r="J81" s="190"/>
      <c r="K81" s="190"/>
      <c r="L81" s="195"/>
      <c r="M81" s="196"/>
      <c r="N81" s="197"/>
      <c r="O81" s="197"/>
      <c r="P81" s="197"/>
      <c r="Q81" s="197"/>
      <c r="R81" s="197"/>
      <c r="S81" s="197"/>
      <c r="T81" s="198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199" t="s">
        <v>121</v>
      </c>
      <c r="AU81" s="199" t="s">
        <v>34</v>
      </c>
      <c r="AV81" s="10" t="s">
        <v>79</v>
      </c>
      <c r="AW81" s="10" t="s">
        <v>33</v>
      </c>
      <c r="AX81" s="10" t="s">
        <v>34</v>
      </c>
      <c r="AY81" s="199" t="s">
        <v>120</v>
      </c>
    </row>
    <row r="82" s="10" customFormat="1">
      <c r="A82" s="10"/>
      <c r="B82" s="189"/>
      <c r="C82" s="190"/>
      <c r="D82" s="191" t="s">
        <v>121</v>
      </c>
      <c r="E82" s="192" t="s">
        <v>19</v>
      </c>
      <c r="F82" s="193" t="s">
        <v>368</v>
      </c>
      <c r="G82" s="190"/>
      <c r="H82" s="192" t="s">
        <v>19</v>
      </c>
      <c r="I82" s="194"/>
      <c r="J82" s="190"/>
      <c r="K82" s="190"/>
      <c r="L82" s="195"/>
      <c r="M82" s="196"/>
      <c r="N82" s="197"/>
      <c r="O82" s="197"/>
      <c r="P82" s="197"/>
      <c r="Q82" s="197"/>
      <c r="R82" s="197"/>
      <c r="S82" s="197"/>
      <c r="T82" s="198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199" t="s">
        <v>121</v>
      </c>
      <c r="AU82" s="199" t="s">
        <v>34</v>
      </c>
      <c r="AV82" s="10" t="s">
        <v>79</v>
      </c>
      <c r="AW82" s="10" t="s">
        <v>33</v>
      </c>
      <c r="AX82" s="10" t="s">
        <v>34</v>
      </c>
      <c r="AY82" s="199" t="s">
        <v>120</v>
      </c>
    </row>
    <row r="83" s="11" customFormat="1">
      <c r="A83" s="11"/>
      <c r="B83" s="200"/>
      <c r="C83" s="201"/>
      <c r="D83" s="191" t="s">
        <v>121</v>
      </c>
      <c r="E83" s="202" t="s">
        <v>19</v>
      </c>
      <c r="F83" s="203" t="s">
        <v>369</v>
      </c>
      <c r="G83" s="201"/>
      <c r="H83" s="204">
        <v>335</v>
      </c>
      <c r="I83" s="205"/>
      <c r="J83" s="201"/>
      <c r="K83" s="201"/>
      <c r="L83" s="206"/>
      <c r="M83" s="207"/>
      <c r="N83" s="208"/>
      <c r="O83" s="208"/>
      <c r="P83" s="208"/>
      <c r="Q83" s="208"/>
      <c r="R83" s="208"/>
      <c r="S83" s="208"/>
      <c r="T83" s="209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T83" s="210" t="s">
        <v>121</v>
      </c>
      <c r="AU83" s="210" t="s">
        <v>34</v>
      </c>
      <c r="AV83" s="11" t="s">
        <v>81</v>
      </c>
      <c r="AW83" s="11" t="s">
        <v>33</v>
      </c>
      <c r="AX83" s="11" t="s">
        <v>34</v>
      </c>
      <c r="AY83" s="210" t="s">
        <v>120</v>
      </c>
    </row>
    <row r="84" s="12" customFormat="1">
      <c r="A84" s="12"/>
      <c r="B84" s="211"/>
      <c r="C84" s="212"/>
      <c r="D84" s="191" t="s">
        <v>121</v>
      </c>
      <c r="E84" s="213" t="s">
        <v>19</v>
      </c>
      <c r="F84" s="214" t="s">
        <v>124</v>
      </c>
      <c r="G84" s="212"/>
      <c r="H84" s="215">
        <v>335</v>
      </c>
      <c r="I84" s="216"/>
      <c r="J84" s="212"/>
      <c r="K84" s="212"/>
      <c r="L84" s="217"/>
      <c r="M84" s="218"/>
      <c r="N84" s="219"/>
      <c r="O84" s="219"/>
      <c r="P84" s="219"/>
      <c r="Q84" s="219"/>
      <c r="R84" s="219"/>
      <c r="S84" s="219"/>
      <c r="T84" s="220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1" t="s">
        <v>121</v>
      </c>
      <c r="AU84" s="221" t="s">
        <v>34</v>
      </c>
      <c r="AV84" s="12" t="s">
        <v>119</v>
      </c>
      <c r="AW84" s="12" t="s">
        <v>33</v>
      </c>
      <c r="AX84" s="12" t="s">
        <v>79</v>
      </c>
      <c r="AY84" s="221" t="s">
        <v>120</v>
      </c>
    </row>
    <row r="85" s="2" customFormat="1" ht="66.75" customHeight="1">
      <c r="A85" s="38"/>
      <c r="B85" s="39"/>
      <c r="C85" s="176" t="s">
        <v>81</v>
      </c>
      <c r="D85" s="176" t="s">
        <v>114</v>
      </c>
      <c r="E85" s="177" t="s">
        <v>269</v>
      </c>
      <c r="F85" s="178" t="s">
        <v>270</v>
      </c>
      <c r="G85" s="179" t="s">
        <v>137</v>
      </c>
      <c r="H85" s="180">
        <v>34.466000000000001</v>
      </c>
      <c r="I85" s="181"/>
      <c r="J85" s="182">
        <f>ROUND(I85*H85,2)</f>
        <v>0</v>
      </c>
      <c r="K85" s="178" t="s">
        <v>118</v>
      </c>
      <c r="L85" s="44"/>
      <c r="M85" s="183" t="s">
        <v>19</v>
      </c>
      <c r="N85" s="184" t="s">
        <v>43</v>
      </c>
      <c r="O85" s="84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87" t="s">
        <v>119</v>
      </c>
      <c r="AT85" s="187" t="s">
        <v>114</v>
      </c>
      <c r="AU85" s="187" t="s">
        <v>34</v>
      </c>
      <c r="AY85" s="17" t="s">
        <v>120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7" t="s">
        <v>79</v>
      </c>
      <c r="BK85" s="188">
        <f>ROUND(I85*H85,2)</f>
        <v>0</v>
      </c>
      <c r="BL85" s="17" t="s">
        <v>119</v>
      </c>
      <c r="BM85" s="187" t="s">
        <v>133</v>
      </c>
    </row>
    <row r="86" s="11" customFormat="1">
      <c r="A86" s="11"/>
      <c r="B86" s="200"/>
      <c r="C86" s="201"/>
      <c r="D86" s="191" t="s">
        <v>121</v>
      </c>
      <c r="E86" s="202" t="s">
        <v>19</v>
      </c>
      <c r="F86" s="203" t="s">
        <v>370</v>
      </c>
      <c r="G86" s="201"/>
      <c r="H86" s="204">
        <v>34.466000000000001</v>
      </c>
      <c r="I86" s="205"/>
      <c r="J86" s="201"/>
      <c r="K86" s="201"/>
      <c r="L86" s="206"/>
      <c r="M86" s="207"/>
      <c r="N86" s="208"/>
      <c r="O86" s="208"/>
      <c r="P86" s="208"/>
      <c r="Q86" s="208"/>
      <c r="R86" s="208"/>
      <c r="S86" s="208"/>
      <c r="T86" s="209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T86" s="210" t="s">
        <v>121</v>
      </c>
      <c r="AU86" s="210" t="s">
        <v>34</v>
      </c>
      <c r="AV86" s="11" t="s">
        <v>81</v>
      </c>
      <c r="AW86" s="11" t="s">
        <v>33</v>
      </c>
      <c r="AX86" s="11" t="s">
        <v>79</v>
      </c>
      <c r="AY86" s="210" t="s">
        <v>120</v>
      </c>
    </row>
    <row r="87" s="2" customFormat="1" ht="16.5" customHeight="1">
      <c r="A87" s="38"/>
      <c r="B87" s="39"/>
      <c r="C87" s="176" t="s">
        <v>129</v>
      </c>
      <c r="D87" s="176" t="s">
        <v>114</v>
      </c>
      <c r="E87" s="177" t="s">
        <v>371</v>
      </c>
      <c r="F87" s="178" t="s">
        <v>372</v>
      </c>
      <c r="G87" s="179" t="s">
        <v>137</v>
      </c>
      <c r="H87" s="180">
        <v>34.466000000000001</v>
      </c>
      <c r="I87" s="181"/>
      <c r="J87" s="182">
        <f>ROUND(I87*H87,2)</f>
        <v>0</v>
      </c>
      <c r="K87" s="178" t="s">
        <v>118</v>
      </c>
      <c r="L87" s="44"/>
      <c r="M87" s="183" t="s">
        <v>19</v>
      </c>
      <c r="N87" s="184" t="s">
        <v>43</v>
      </c>
      <c r="O87" s="84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87" t="s">
        <v>119</v>
      </c>
      <c r="AT87" s="187" t="s">
        <v>114</v>
      </c>
      <c r="AU87" s="187" t="s">
        <v>34</v>
      </c>
      <c r="AY87" s="17" t="s">
        <v>120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7" t="s">
        <v>79</v>
      </c>
      <c r="BK87" s="188">
        <f>ROUND(I87*H87,2)</f>
        <v>0</v>
      </c>
      <c r="BL87" s="17" t="s">
        <v>119</v>
      </c>
      <c r="BM87" s="187" t="s">
        <v>138</v>
      </c>
    </row>
    <row r="88" s="10" customFormat="1">
      <c r="A88" s="10"/>
      <c r="B88" s="189"/>
      <c r="C88" s="190"/>
      <c r="D88" s="191" t="s">
        <v>121</v>
      </c>
      <c r="E88" s="192" t="s">
        <v>19</v>
      </c>
      <c r="F88" s="193" t="s">
        <v>373</v>
      </c>
      <c r="G88" s="190"/>
      <c r="H88" s="192" t="s">
        <v>19</v>
      </c>
      <c r="I88" s="194"/>
      <c r="J88" s="190"/>
      <c r="K88" s="190"/>
      <c r="L88" s="195"/>
      <c r="M88" s="196"/>
      <c r="N88" s="197"/>
      <c r="O88" s="197"/>
      <c r="P88" s="197"/>
      <c r="Q88" s="197"/>
      <c r="R88" s="197"/>
      <c r="S88" s="197"/>
      <c r="T88" s="198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199" t="s">
        <v>121</v>
      </c>
      <c r="AU88" s="199" t="s">
        <v>34</v>
      </c>
      <c r="AV88" s="10" t="s">
        <v>79</v>
      </c>
      <c r="AW88" s="10" t="s">
        <v>33</v>
      </c>
      <c r="AX88" s="10" t="s">
        <v>34</v>
      </c>
      <c r="AY88" s="199" t="s">
        <v>120</v>
      </c>
    </row>
    <row r="89" s="11" customFormat="1">
      <c r="A89" s="11"/>
      <c r="B89" s="200"/>
      <c r="C89" s="201"/>
      <c r="D89" s="191" t="s">
        <v>121</v>
      </c>
      <c r="E89" s="202" t="s">
        <v>19</v>
      </c>
      <c r="F89" s="203" t="s">
        <v>370</v>
      </c>
      <c r="G89" s="201"/>
      <c r="H89" s="204">
        <v>34.466000000000001</v>
      </c>
      <c r="I89" s="205"/>
      <c r="J89" s="201"/>
      <c r="K89" s="201"/>
      <c r="L89" s="206"/>
      <c r="M89" s="207"/>
      <c r="N89" s="208"/>
      <c r="O89" s="208"/>
      <c r="P89" s="208"/>
      <c r="Q89" s="208"/>
      <c r="R89" s="208"/>
      <c r="S89" s="208"/>
      <c r="T89" s="209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T89" s="210" t="s">
        <v>121</v>
      </c>
      <c r="AU89" s="210" t="s">
        <v>34</v>
      </c>
      <c r="AV89" s="11" t="s">
        <v>81</v>
      </c>
      <c r="AW89" s="11" t="s">
        <v>33</v>
      </c>
      <c r="AX89" s="11" t="s">
        <v>34</v>
      </c>
      <c r="AY89" s="210" t="s">
        <v>120</v>
      </c>
    </row>
    <row r="90" s="12" customFormat="1">
      <c r="A90" s="12"/>
      <c r="B90" s="211"/>
      <c r="C90" s="212"/>
      <c r="D90" s="191" t="s">
        <v>121</v>
      </c>
      <c r="E90" s="213" t="s">
        <v>19</v>
      </c>
      <c r="F90" s="214" t="s">
        <v>124</v>
      </c>
      <c r="G90" s="212"/>
      <c r="H90" s="215">
        <v>34.466000000000001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1" t="s">
        <v>121</v>
      </c>
      <c r="AU90" s="221" t="s">
        <v>34</v>
      </c>
      <c r="AV90" s="12" t="s">
        <v>119</v>
      </c>
      <c r="AW90" s="12" t="s">
        <v>33</v>
      </c>
      <c r="AX90" s="12" t="s">
        <v>79</v>
      </c>
      <c r="AY90" s="221" t="s">
        <v>120</v>
      </c>
    </row>
    <row r="91" s="2" customFormat="1" ht="21.75" customHeight="1">
      <c r="A91" s="38"/>
      <c r="B91" s="39"/>
      <c r="C91" s="176" t="s">
        <v>119</v>
      </c>
      <c r="D91" s="176" t="s">
        <v>114</v>
      </c>
      <c r="E91" s="177" t="s">
        <v>374</v>
      </c>
      <c r="F91" s="178" t="s">
        <v>375</v>
      </c>
      <c r="G91" s="179" t="s">
        <v>117</v>
      </c>
      <c r="H91" s="180">
        <v>186</v>
      </c>
      <c r="I91" s="181"/>
      <c r="J91" s="182">
        <f>ROUND(I91*H91,2)</f>
        <v>0</v>
      </c>
      <c r="K91" s="178" t="s">
        <v>118</v>
      </c>
      <c r="L91" s="44"/>
      <c r="M91" s="183" t="s">
        <v>19</v>
      </c>
      <c r="N91" s="184" t="s">
        <v>43</v>
      </c>
      <c r="O91" s="84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87" t="s">
        <v>119</v>
      </c>
      <c r="AT91" s="187" t="s">
        <v>114</v>
      </c>
      <c r="AU91" s="187" t="s">
        <v>34</v>
      </c>
      <c r="AY91" s="17" t="s">
        <v>120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7" t="s">
        <v>79</v>
      </c>
      <c r="BK91" s="188">
        <f>ROUND(I91*H91,2)</f>
        <v>0</v>
      </c>
      <c r="BL91" s="17" t="s">
        <v>119</v>
      </c>
      <c r="BM91" s="187" t="s">
        <v>143</v>
      </c>
    </row>
    <row r="92" s="10" customFormat="1">
      <c r="A92" s="10"/>
      <c r="B92" s="189"/>
      <c r="C92" s="190"/>
      <c r="D92" s="191" t="s">
        <v>121</v>
      </c>
      <c r="E92" s="192" t="s">
        <v>19</v>
      </c>
      <c r="F92" s="193" t="s">
        <v>376</v>
      </c>
      <c r="G92" s="190"/>
      <c r="H92" s="192" t="s">
        <v>19</v>
      </c>
      <c r="I92" s="194"/>
      <c r="J92" s="190"/>
      <c r="K92" s="190"/>
      <c r="L92" s="195"/>
      <c r="M92" s="196"/>
      <c r="N92" s="197"/>
      <c r="O92" s="197"/>
      <c r="P92" s="197"/>
      <c r="Q92" s="197"/>
      <c r="R92" s="197"/>
      <c r="S92" s="197"/>
      <c r="T92" s="198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199" t="s">
        <v>121</v>
      </c>
      <c r="AU92" s="199" t="s">
        <v>34</v>
      </c>
      <c r="AV92" s="10" t="s">
        <v>79</v>
      </c>
      <c r="AW92" s="10" t="s">
        <v>33</v>
      </c>
      <c r="AX92" s="10" t="s">
        <v>34</v>
      </c>
      <c r="AY92" s="199" t="s">
        <v>120</v>
      </c>
    </row>
    <row r="93" s="10" customFormat="1">
      <c r="A93" s="10"/>
      <c r="B93" s="189"/>
      <c r="C93" s="190"/>
      <c r="D93" s="191" t="s">
        <v>121</v>
      </c>
      <c r="E93" s="192" t="s">
        <v>19</v>
      </c>
      <c r="F93" s="193" t="s">
        <v>377</v>
      </c>
      <c r="G93" s="190"/>
      <c r="H93" s="192" t="s">
        <v>19</v>
      </c>
      <c r="I93" s="194"/>
      <c r="J93" s="190"/>
      <c r="K93" s="190"/>
      <c r="L93" s="195"/>
      <c r="M93" s="196"/>
      <c r="N93" s="197"/>
      <c r="O93" s="197"/>
      <c r="P93" s="197"/>
      <c r="Q93" s="197"/>
      <c r="R93" s="197"/>
      <c r="S93" s="197"/>
      <c r="T93" s="198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199" t="s">
        <v>121</v>
      </c>
      <c r="AU93" s="199" t="s">
        <v>34</v>
      </c>
      <c r="AV93" s="10" t="s">
        <v>79</v>
      </c>
      <c r="AW93" s="10" t="s">
        <v>33</v>
      </c>
      <c r="AX93" s="10" t="s">
        <v>34</v>
      </c>
      <c r="AY93" s="199" t="s">
        <v>120</v>
      </c>
    </row>
    <row r="94" s="10" customFormat="1">
      <c r="A94" s="10"/>
      <c r="B94" s="189"/>
      <c r="C94" s="190"/>
      <c r="D94" s="191" t="s">
        <v>121</v>
      </c>
      <c r="E94" s="192" t="s">
        <v>19</v>
      </c>
      <c r="F94" s="193" t="s">
        <v>378</v>
      </c>
      <c r="G94" s="190"/>
      <c r="H94" s="192" t="s">
        <v>19</v>
      </c>
      <c r="I94" s="194"/>
      <c r="J94" s="190"/>
      <c r="K94" s="190"/>
      <c r="L94" s="195"/>
      <c r="M94" s="196"/>
      <c r="N94" s="197"/>
      <c r="O94" s="197"/>
      <c r="P94" s="197"/>
      <c r="Q94" s="197"/>
      <c r="R94" s="197"/>
      <c r="S94" s="197"/>
      <c r="T94" s="198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199" t="s">
        <v>121</v>
      </c>
      <c r="AU94" s="199" t="s">
        <v>34</v>
      </c>
      <c r="AV94" s="10" t="s">
        <v>79</v>
      </c>
      <c r="AW94" s="10" t="s">
        <v>33</v>
      </c>
      <c r="AX94" s="10" t="s">
        <v>34</v>
      </c>
      <c r="AY94" s="199" t="s">
        <v>120</v>
      </c>
    </row>
    <row r="95" s="11" customFormat="1">
      <c r="A95" s="11"/>
      <c r="B95" s="200"/>
      <c r="C95" s="201"/>
      <c r="D95" s="191" t="s">
        <v>121</v>
      </c>
      <c r="E95" s="202" t="s">
        <v>19</v>
      </c>
      <c r="F95" s="203" t="s">
        <v>379</v>
      </c>
      <c r="G95" s="201"/>
      <c r="H95" s="204">
        <v>186</v>
      </c>
      <c r="I95" s="205"/>
      <c r="J95" s="201"/>
      <c r="K95" s="201"/>
      <c r="L95" s="206"/>
      <c r="M95" s="207"/>
      <c r="N95" s="208"/>
      <c r="O95" s="208"/>
      <c r="P95" s="208"/>
      <c r="Q95" s="208"/>
      <c r="R95" s="208"/>
      <c r="S95" s="208"/>
      <c r="T95" s="209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T95" s="210" t="s">
        <v>121</v>
      </c>
      <c r="AU95" s="210" t="s">
        <v>34</v>
      </c>
      <c r="AV95" s="11" t="s">
        <v>81</v>
      </c>
      <c r="AW95" s="11" t="s">
        <v>33</v>
      </c>
      <c r="AX95" s="11" t="s">
        <v>34</v>
      </c>
      <c r="AY95" s="210" t="s">
        <v>120</v>
      </c>
    </row>
    <row r="96" s="12" customFormat="1">
      <c r="A96" s="12"/>
      <c r="B96" s="211"/>
      <c r="C96" s="212"/>
      <c r="D96" s="191" t="s">
        <v>121</v>
      </c>
      <c r="E96" s="213" t="s">
        <v>19</v>
      </c>
      <c r="F96" s="214" t="s">
        <v>124</v>
      </c>
      <c r="G96" s="212"/>
      <c r="H96" s="215">
        <v>186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1" t="s">
        <v>121</v>
      </c>
      <c r="AU96" s="221" t="s">
        <v>34</v>
      </c>
      <c r="AV96" s="12" t="s">
        <v>119</v>
      </c>
      <c r="AW96" s="12" t="s">
        <v>33</v>
      </c>
      <c r="AX96" s="12" t="s">
        <v>79</v>
      </c>
      <c r="AY96" s="221" t="s">
        <v>120</v>
      </c>
    </row>
    <row r="97" s="2" customFormat="1" ht="16.5" customHeight="1">
      <c r="A97" s="38"/>
      <c r="B97" s="39"/>
      <c r="C97" s="176" t="s">
        <v>140</v>
      </c>
      <c r="D97" s="176" t="s">
        <v>114</v>
      </c>
      <c r="E97" s="177" t="s">
        <v>380</v>
      </c>
      <c r="F97" s="178" t="s">
        <v>381</v>
      </c>
      <c r="G97" s="179" t="s">
        <v>127</v>
      </c>
      <c r="H97" s="180">
        <v>6</v>
      </c>
      <c r="I97" s="181"/>
      <c r="J97" s="182">
        <f>ROUND(I97*H97,2)</f>
        <v>0</v>
      </c>
      <c r="K97" s="178" t="s">
        <v>118</v>
      </c>
      <c r="L97" s="44"/>
      <c r="M97" s="183" t="s">
        <v>19</v>
      </c>
      <c r="N97" s="184" t="s">
        <v>43</v>
      </c>
      <c r="O97" s="84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87" t="s">
        <v>119</v>
      </c>
      <c r="AT97" s="187" t="s">
        <v>114</v>
      </c>
      <c r="AU97" s="187" t="s">
        <v>34</v>
      </c>
      <c r="AY97" s="17" t="s">
        <v>120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7" t="s">
        <v>79</v>
      </c>
      <c r="BK97" s="188">
        <f>ROUND(I97*H97,2)</f>
        <v>0</v>
      </c>
      <c r="BL97" s="17" t="s">
        <v>119</v>
      </c>
      <c r="BM97" s="187" t="s">
        <v>147</v>
      </c>
    </row>
    <row r="98" s="11" customFormat="1">
      <c r="A98" s="11"/>
      <c r="B98" s="200"/>
      <c r="C98" s="201"/>
      <c r="D98" s="191" t="s">
        <v>121</v>
      </c>
      <c r="E98" s="202" t="s">
        <v>19</v>
      </c>
      <c r="F98" s="203" t="s">
        <v>382</v>
      </c>
      <c r="G98" s="201"/>
      <c r="H98" s="204">
        <v>6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10" t="s">
        <v>121</v>
      </c>
      <c r="AU98" s="210" t="s">
        <v>34</v>
      </c>
      <c r="AV98" s="11" t="s">
        <v>81</v>
      </c>
      <c r="AW98" s="11" t="s">
        <v>33</v>
      </c>
      <c r="AX98" s="11" t="s">
        <v>34</v>
      </c>
      <c r="AY98" s="210" t="s">
        <v>120</v>
      </c>
    </row>
    <row r="99" s="12" customFormat="1">
      <c r="A99" s="12"/>
      <c r="B99" s="211"/>
      <c r="C99" s="212"/>
      <c r="D99" s="191" t="s">
        <v>121</v>
      </c>
      <c r="E99" s="213" t="s">
        <v>19</v>
      </c>
      <c r="F99" s="214" t="s">
        <v>124</v>
      </c>
      <c r="G99" s="212"/>
      <c r="H99" s="215">
        <v>6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20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1" t="s">
        <v>121</v>
      </c>
      <c r="AU99" s="221" t="s">
        <v>34</v>
      </c>
      <c r="AV99" s="12" t="s">
        <v>119</v>
      </c>
      <c r="AW99" s="12" t="s">
        <v>33</v>
      </c>
      <c r="AX99" s="12" t="s">
        <v>79</v>
      </c>
      <c r="AY99" s="221" t="s">
        <v>120</v>
      </c>
    </row>
    <row r="100" s="2" customFormat="1" ht="21.75" customHeight="1">
      <c r="A100" s="38"/>
      <c r="B100" s="39"/>
      <c r="C100" s="222" t="s">
        <v>133</v>
      </c>
      <c r="D100" s="222" t="s">
        <v>222</v>
      </c>
      <c r="E100" s="223" t="s">
        <v>383</v>
      </c>
      <c r="F100" s="224" t="s">
        <v>384</v>
      </c>
      <c r="G100" s="225" t="s">
        <v>176</v>
      </c>
      <c r="H100" s="226">
        <v>11.625</v>
      </c>
      <c r="I100" s="227"/>
      <c r="J100" s="228">
        <f>ROUND(I100*H100,2)</f>
        <v>0</v>
      </c>
      <c r="K100" s="224" t="s">
        <v>118</v>
      </c>
      <c r="L100" s="229"/>
      <c r="M100" s="230" t="s">
        <v>19</v>
      </c>
      <c r="N100" s="231" t="s">
        <v>43</v>
      </c>
      <c r="O100" s="84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7" t="s">
        <v>225</v>
      </c>
      <c r="AT100" s="187" t="s">
        <v>222</v>
      </c>
      <c r="AU100" s="187" t="s">
        <v>34</v>
      </c>
      <c r="AY100" s="17" t="s">
        <v>120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7" t="s">
        <v>79</v>
      </c>
      <c r="BK100" s="188">
        <f>ROUND(I100*H100,2)</f>
        <v>0</v>
      </c>
      <c r="BL100" s="17" t="s">
        <v>226</v>
      </c>
      <c r="BM100" s="187" t="s">
        <v>152</v>
      </c>
    </row>
    <row r="101" s="10" customFormat="1">
      <c r="A101" s="10"/>
      <c r="B101" s="189"/>
      <c r="C101" s="190"/>
      <c r="D101" s="191" t="s">
        <v>121</v>
      </c>
      <c r="E101" s="192" t="s">
        <v>19</v>
      </c>
      <c r="F101" s="193" t="s">
        <v>385</v>
      </c>
      <c r="G101" s="190"/>
      <c r="H101" s="192" t="s">
        <v>19</v>
      </c>
      <c r="I101" s="194"/>
      <c r="J101" s="190"/>
      <c r="K101" s="190"/>
      <c r="L101" s="195"/>
      <c r="M101" s="196"/>
      <c r="N101" s="197"/>
      <c r="O101" s="197"/>
      <c r="P101" s="197"/>
      <c r="Q101" s="197"/>
      <c r="R101" s="197"/>
      <c r="S101" s="197"/>
      <c r="T101" s="198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199" t="s">
        <v>121</v>
      </c>
      <c r="AU101" s="199" t="s">
        <v>34</v>
      </c>
      <c r="AV101" s="10" t="s">
        <v>79</v>
      </c>
      <c r="AW101" s="10" t="s">
        <v>33</v>
      </c>
      <c r="AX101" s="10" t="s">
        <v>34</v>
      </c>
      <c r="AY101" s="199" t="s">
        <v>120</v>
      </c>
    </row>
    <row r="102" s="10" customFormat="1">
      <c r="A102" s="10"/>
      <c r="B102" s="189"/>
      <c r="C102" s="190"/>
      <c r="D102" s="191" t="s">
        <v>121</v>
      </c>
      <c r="E102" s="192" t="s">
        <v>19</v>
      </c>
      <c r="F102" s="193" t="s">
        <v>386</v>
      </c>
      <c r="G102" s="190"/>
      <c r="H102" s="192" t="s">
        <v>19</v>
      </c>
      <c r="I102" s="194"/>
      <c r="J102" s="190"/>
      <c r="K102" s="190"/>
      <c r="L102" s="195"/>
      <c r="M102" s="196"/>
      <c r="N102" s="197"/>
      <c r="O102" s="197"/>
      <c r="P102" s="197"/>
      <c r="Q102" s="197"/>
      <c r="R102" s="197"/>
      <c r="S102" s="197"/>
      <c r="T102" s="198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199" t="s">
        <v>121</v>
      </c>
      <c r="AU102" s="199" t="s">
        <v>34</v>
      </c>
      <c r="AV102" s="10" t="s">
        <v>79</v>
      </c>
      <c r="AW102" s="10" t="s">
        <v>33</v>
      </c>
      <c r="AX102" s="10" t="s">
        <v>34</v>
      </c>
      <c r="AY102" s="199" t="s">
        <v>120</v>
      </c>
    </row>
    <row r="103" s="11" customFormat="1">
      <c r="A103" s="11"/>
      <c r="B103" s="200"/>
      <c r="C103" s="201"/>
      <c r="D103" s="191" t="s">
        <v>121</v>
      </c>
      <c r="E103" s="202" t="s">
        <v>19</v>
      </c>
      <c r="F103" s="203" t="s">
        <v>387</v>
      </c>
      <c r="G103" s="201"/>
      <c r="H103" s="204">
        <v>11.625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10" t="s">
        <v>121</v>
      </c>
      <c r="AU103" s="210" t="s">
        <v>34</v>
      </c>
      <c r="AV103" s="11" t="s">
        <v>81</v>
      </c>
      <c r="AW103" s="11" t="s">
        <v>33</v>
      </c>
      <c r="AX103" s="11" t="s">
        <v>34</v>
      </c>
      <c r="AY103" s="210" t="s">
        <v>120</v>
      </c>
    </row>
    <row r="104" s="12" customFormat="1">
      <c r="A104" s="12"/>
      <c r="B104" s="211"/>
      <c r="C104" s="212"/>
      <c r="D104" s="191" t="s">
        <v>121</v>
      </c>
      <c r="E104" s="213" t="s">
        <v>19</v>
      </c>
      <c r="F104" s="214" t="s">
        <v>124</v>
      </c>
      <c r="G104" s="212"/>
      <c r="H104" s="215">
        <v>11.625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1" t="s">
        <v>121</v>
      </c>
      <c r="AU104" s="221" t="s">
        <v>34</v>
      </c>
      <c r="AV104" s="12" t="s">
        <v>119</v>
      </c>
      <c r="AW104" s="12" t="s">
        <v>33</v>
      </c>
      <c r="AX104" s="12" t="s">
        <v>79</v>
      </c>
      <c r="AY104" s="221" t="s">
        <v>120</v>
      </c>
    </row>
    <row r="105" s="2" customFormat="1" ht="21.75" customHeight="1">
      <c r="A105" s="38"/>
      <c r="B105" s="39"/>
      <c r="C105" s="222" t="s">
        <v>149</v>
      </c>
      <c r="D105" s="222" t="s">
        <v>222</v>
      </c>
      <c r="E105" s="223" t="s">
        <v>388</v>
      </c>
      <c r="F105" s="224" t="s">
        <v>389</v>
      </c>
      <c r="G105" s="225" t="s">
        <v>176</v>
      </c>
      <c r="H105" s="226">
        <v>6.8360000000000003</v>
      </c>
      <c r="I105" s="227"/>
      <c r="J105" s="228">
        <f>ROUND(I105*H105,2)</f>
        <v>0</v>
      </c>
      <c r="K105" s="224" t="s">
        <v>118</v>
      </c>
      <c r="L105" s="229"/>
      <c r="M105" s="230" t="s">
        <v>19</v>
      </c>
      <c r="N105" s="231" t="s">
        <v>43</v>
      </c>
      <c r="O105" s="84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7" t="s">
        <v>225</v>
      </c>
      <c r="AT105" s="187" t="s">
        <v>222</v>
      </c>
      <c r="AU105" s="187" t="s">
        <v>34</v>
      </c>
      <c r="AY105" s="17" t="s">
        <v>120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7" t="s">
        <v>79</v>
      </c>
      <c r="BK105" s="188">
        <f>ROUND(I105*H105,2)</f>
        <v>0</v>
      </c>
      <c r="BL105" s="17" t="s">
        <v>226</v>
      </c>
      <c r="BM105" s="187" t="s">
        <v>156</v>
      </c>
    </row>
    <row r="106" s="10" customFormat="1">
      <c r="A106" s="10"/>
      <c r="B106" s="189"/>
      <c r="C106" s="190"/>
      <c r="D106" s="191" t="s">
        <v>121</v>
      </c>
      <c r="E106" s="192" t="s">
        <v>19</v>
      </c>
      <c r="F106" s="193" t="s">
        <v>390</v>
      </c>
      <c r="G106" s="190"/>
      <c r="H106" s="192" t="s">
        <v>19</v>
      </c>
      <c r="I106" s="194"/>
      <c r="J106" s="190"/>
      <c r="K106" s="190"/>
      <c r="L106" s="195"/>
      <c r="M106" s="196"/>
      <c r="N106" s="197"/>
      <c r="O106" s="197"/>
      <c r="P106" s="197"/>
      <c r="Q106" s="197"/>
      <c r="R106" s="197"/>
      <c r="S106" s="197"/>
      <c r="T106" s="198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199" t="s">
        <v>121</v>
      </c>
      <c r="AU106" s="199" t="s">
        <v>34</v>
      </c>
      <c r="AV106" s="10" t="s">
        <v>79</v>
      </c>
      <c r="AW106" s="10" t="s">
        <v>33</v>
      </c>
      <c r="AX106" s="10" t="s">
        <v>34</v>
      </c>
      <c r="AY106" s="199" t="s">
        <v>120</v>
      </c>
    </row>
    <row r="107" s="10" customFormat="1">
      <c r="A107" s="10"/>
      <c r="B107" s="189"/>
      <c r="C107" s="190"/>
      <c r="D107" s="191" t="s">
        <v>121</v>
      </c>
      <c r="E107" s="192" t="s">
        <v>19</v>
      </c>
      <c r="F107" s="193" t="s">
        <v>391</v>
      </c>
      <c r="G107" s="190"/>
      <c r="H107" s="192" t="s">
        <v>19</v>
      </c>
      <c r="I107" s="194"/>
      <c r="J107" s="190"/>
      <c r="K107" s="190"/>
      <c r="L107" s="195"/>
      <c r="M107" s="196"/>
      <c r="N107" s="197"/>
      <c r="O107" s="197"/>
      <c r="P107" s="197"/>
      <c r="Q107" s="197"/>
      <c r="R107" s="197"/>
      <c r="S107" s="197"/>
      <c r="T107" s="198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199" t="s">
        <v>121</v>
      </c>
      <c r="AU107" s="199" t="s">
        <v>34</v>
      </c>
      <c r="AV107" s="10" t="s">
        <v>79</v>
      </c>
      <c r="AW107" s="10" t="s">
        <v>33</v>
      </c>
      <c r="AX107" s="10" t="s">
        <v>34</v>
      </c>
      <c r="AY107" s="199" t="s">
        <v>120</v>
      </c>
    </row>
    <row r="108" s="11" customFormat="1">
      <c r="A108" s="11"/>
      <c r="B108" s="200"/>
      <c r="C108" s="201"/>
      <c r="D108" s="191" t="s">
        <v>121</v>
      </c>
      <c r="E108" s="202" t="s">
        <v>19</v>
      </c>
      <c r="F108" s="203" t="s">
        <v>392</v>
      </c>
      <c r="G108" s="201"/>
      <c r="H108" s="204">
        <v>6.8360000000000003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10" t="s">
        <v>121</v>
      </c>
      <c r="AU108" s="210" t="s">
        <v>34</v>
      </c>
      <c r="AV108" s="11" t="s">
        <v>81</v>
      </c>
      <c r="AW108" s="11" t="s">
        <v>33</v>
      </c>
      <c r="AX108" s="11" t="s">
        <v>34</v>
      </c>
      <c r="AY108" s="210" t="s">
        <v>120</v>
      </c>
    </row>
    <row r="109" s="12" customFormat="1">
      <c r="A109" s="12"/>
      <c r="B109" s="211"/>
      <c r="C109" s="212"/>
      <c r="D109" s="191" t="s">
        <v>121</v>
      </c>
      <c r="E109" s="213" t="s">
        <v>19</v>
      </c>
      <c r="F109" s="214" t="s">
        <v>124</v>
      </c>
      <c r="G109" s="212"/>
      <c r="H109" s="215">
        <v>6.8360000000000003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1" t="s">
        <v>121</v>
      </c>
      <c r="AU109" s="221" t="s">
        <v>34</v>
      </c>
      <c r="AV109" s="12" t="s">
        <v>119</v>
      </c>
      <c r="AW109" s="12" t="s">
        <v>33</v>
      </c>
      <c r="AX109" s="12" t="s">
        <v>79</v>
      </c>
      <c r="AY109" s="221" t="s">
        <v>120</v>
      </c>
    </row>
    <row r="110" s="2" customFormat="1" ht="128.55" customHeight="1">
      <c r="A110" s="38"/>
      <c r="B110" s="39"/>
      <c r="C110" s="176" t="s">
        <v>138</v>
      </c>
      <c r="D110" s="176" t="s">
        <v>114</v>
      </c>
      <c r="E110" s="177" t="s">
        <v>393</v>
      </c>
      <c r="F110" s="178" t="s">
        <v>394</v>
      </c>
      <c r="G110" s="179" t="s">
        <v>137</v>
      </c>
      <c r="H110" s="180">
        <v>41.981000000000002</v>
      </c>
      <c r="I110" s="181"/>
      <c r="J110" s="182">
        <f>ROUND(I110*H110,2)</f>
        <v>0</v>
      </c>
      <c r="K110" s="178" t="s">
        <v>118</v>
      </c>
      <c r="L110" s="44"/>
      <c r="M110" s="183" t="s">
        <v>19</v>
      </c>
      <c r="N110" s="184" t="s">
        <v>43</v>
      </c>
      <c r="O110" s="84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87" t="s">
        <v>119</v>
      </c>
      <c r="AT110" s="187" t="s">
        <v>114</v>
      </c>
      <c r="AU110" s="187" t="s">
        <v>34</v>
      </c>
      <c r="AY110" s="17" t="s">
        <v>120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7" t="s">
        <v>79</v>
      </c>
      <c r="BK110" s="188">
        <f>ROUND(I110*H110,2)</f>
        <v>0</v>
      </c>
      <c r="BL110" s="17" t="s">
        <v>119</v>
      </c>
      <c r="BM110" s="187" t="s">
        <v>162</v>
      </c>
    </row>
    <row r="111" s="11" customFormat="1">
      <c r="A111" s="11"/>
      <c r="B111" s="200"/>
      <c r="C111" s="201"/>
      <c r="D111" s="191" t="s">
        <v>121</v>
      </c>
      <c r="E111" s="202" t="s">
        <v>19</v>
      </c>
      <c r="F111" s="203" t="s">
        <v>395</v>
      </c>
      <c r="G111" s="201"/>
      <c r="H111" s="204">
        <v>41.981000000000002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10" t="s">
        <v>121</v>
      </c>
      <c r="AU111" s="210" t="s">
        <v>34</v>
      </c>
      <c r="AV111" s="11" t="s">
        <v>81</v>
      </c>
      <c r="AW111" s="11" t="s">
        <v>33</v>
      </c>
      <c r="AX111" s="11" t="s">
        <v>34</v>
      </c>
      <c r="AY111" s="210" t="s">
        <v>120</v>
      </c>
    </row>
    <row r="112" s="12" customFormat="1">
      <c r="A112" s="12"/>
      <c r="B112" s="211"/>
      <c r="C112" s="212"/>
      <c r="D112" s="191" t="s">
        <v>121</v>
      </c>
      <c r="E112" s="213" t="s">
        <v>19</v>
      </c>
      <c r="F112" s="214" t="s">
        <v>124</v>
      </c>
      <c r="G112" s="212"/>
      <c r="H112" s="215">
        <v>41.981000000000002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1" t="s">
        <v>121</v>
      </c>
      <c r="AU112" s="221" t="s">
        <v>34</v>
      </c>
      <c r="AV112" s="12" t="s">
        <v>119</v>
      </c>
      <c r="AW112" s="12" t="s">
        <v>33</v>
      </c>
      <c r="AX112" s="12" t="s">
        <v>79</v>
      </c>
      <c r="AY112" s="221" t="s">
        <v>120</v>
      </c>
    </row>
    <row r="113" s="2" customFormat="1" ht="21.75" customHeight="1">
      <c r="A113" s="38"/>
      <c r="B113" s="39"/>
      <c r="C113" s="176" t="s">
        <v>158</v>
      </c>
      <c r="D113" s="176" t="s">
        <v>114</v>
      </c>
      <c r="E113" s="177" t="s">
        <v>396</v>
      </c>
      <c r="F113" s="178" t="s">
        <v>397</v>
      </c>
      <c r="G113" s="179" t="s">
        <v>117</v>
      </c>
      <c r="H113" s="180">
        <v>6.5</v>
      </c>
      <c r="I113" s="181"/>
      <c r="J113" s="182">
        <f>ROUND(I113*H113,2)</f>
        <v>0</v>
      </c>
      <c r="K113" s="178" t="s">
        <v>118</v>
      </c>
      <c r="L113" s="44"/>
      <c r="M113" s="183" t="s">
        <v>19</v>
      </c>
      <c r="N113" s="184" t="s">
        <v>43</v>
      </c>
      <c r="O113" s="84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87" t="s">
        <v>119</v>
      </c>
      <c r="AT113" s="187" t="s">
        <v>114</v>
      </c>
      <c r="AU113" s="187" t="s">
        <v>34</v>
      </c>
      <c r="AY113" s="17" t="s">
        <v>120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7" t="s">
        <v>79</v>
      </c>
      <c r="BK113" s="188">
        <f>ROUND(I113*H113,2)</f>
        <v>0</v>
      </c>
      <c r="BL113" s="17" t="s">
        <v>119</v>
      </c>
      <c r="BM113" s="187" t="s">
        <v>209</v>
      </c>
    </row>
    <row r="114" s="11" customFormat="1">
      <c r="A114" s="11"/>
      <c r="B114" s="200"/>
      <c r="C114" s="201"/>
      <c r="D114" s="191" t="s">
        <v>121</v>
      </c>
      <c r="E114" s="202" t="s">
        <v>19</v>
      </c>
      <c r="F114" s="203" t="s">
        <v>398</v>
      </c>
      <c r="G114" s="201"/>
      <c r="H114" s="204">
        <v>6.5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T114" s="210" t="s">
        <v>121</v>
      </c>
      <c r="AU114" s="210" t="s">
        <v>34</v>
      </c>
      <c r="AV114" s="11" t="s">
        <v>81</v>
      </c>
      <c r="AW114" s="11" t="s">
        <v>33</v>
      </c>
      <c r="AX114" s="11" t="s">
        <v>34</v>
      </c>
      <c r="AY114" s="210" t="s">
        <v>120</v>
      </c>
    </row>
    <row r="115" s="12" customFormat="1">
      <c r="A115" s="12"/>
      <c r="B115" s="211"/>
      <c r="C115" s="212"/>
      <c r="D115" s="191" t="s">
        <v>121</v>
      </c>
      <c r="E115" s="213" t="s">
        <v>19</v>
      </c>
      <c r="F115" s="214" t="s">
        <v>124</v>
      </c>
      <c r="G115" s="212"/>
      <c r="H115" s="215">
        <v>6.5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1" t="s">
        <v>121</v>
      </c>
      <c r="AU115" s="221" t="s">
        <v>34</v>
      </c>
      <c r="AV115" s="12" t="s">
        <v>119</v>
      </c>
      <c r="AW115" s="12" t="s">
        <v>33</v>
      </c>
      <c r="AX115" s="12" t="s">
        <v>79</v>
      </c>
      <c r="AY115" s="221" t="s">
        <v>120</v>
      </c>
    </row>
    <row r="116" s="2" customFormat="1" ht="21.75" customHeight="1">
      <c r="A116" s="38"/>
      <c r="B116" s="39"/>
      <c r="C116" s="176" t="s">
        <v>143</v>
      </c>
      <c r="D116" s="176" t="s">
        <v>114</v>
      </c>
      <c r="E116" s="177" t="s">
        <v>399</v>
      </c>
      <c r="F116" s="178" t="s">
        <v>400</v>
      </c>
      <c r="G116" s="179" t="s">
        <v>117</v>
      </c>
      <c r="H116" s="180">
        <v>6</v>
      </c>
      <c r="I116" s="181"/>
      <c r="J116" s="182">
        <f>ROUND(I116*H116,2)</f>
        <v>0</v>
      </c>
      <c r="K116" s="178" t="s">
        <v>118</v>
      </c>
      <c r="L116" s="44"/>
      <c r="M116" s="183" t="s">
        <v>19</v>
      </c>
      <c r="N116" s="184" t="s">
        <v>43</v>
      </c>
      <c r="O116" s="84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7" t="s">
        <v>119</v>
      </c>
      <c r="AT116" s="187" t="s">
        <v>114</v>
      </c>
      <c r="AU116" s="187" t="s">
        <v>34</v>
      </c>
      <c r="AY116" s="17" t="s">
        <v>120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7" t="s">
        <v>79</v>
      </c>
      <c r="BK116" s="188">
        <f>ROUND(I116*H116,2)</f>
        <v>0</v>
      </c>
      <c r="BL116" s="17" t="s">
        <v>119</v>
      </c>
      <c r="BM116" s="187" t="s">
        <v>166</v>
      </c>
    </row>
    <row r="117" s="11" customFormat="1">
      <c r="A117" s="11"/>
      <c r="B117" s="200"/>
      <c r="C117" s="201"/>
      <c r="D117" s="191" t="s">
        <v>121</v>
      </c>
      <c r="E117" s="202" t="s">
        <v>19</v>
      </c>
      <c r="F117" s="203" t="s">
        <v>401</v>
      </c>
      <c r="G117" s="201"/>
      <c r="H117" s="204">
        <v>6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10" t="s">
        <v>121</v>
      </c>
      <c r="AU117" s="210" t="s">
        <v>34</v>
      </c>
      <c r="AV117" s="11" t="s">
        <v>81</v>
      </c>
      <c r="AW117" s="11" t="s">
        <v>33</v>
      </c>
      <c r="AX117" s="11" t="s">
        <v>34</v>
      </c>
      <c r="AY117" s="210" t="s">
        <v>120</v>
      </c>
    </row>
    <row r="118" s="12" customFormat="1">
      <c r="A118" s="12"/>
      <c r="B118" s="211"/>
      <c r="C118" s="212"/>
      <c r="D118" s="191" t="s">
        <v>121</v>
      </c>
      <c r="E118" s="213" t="s">
        <v>19</v>
      </c>
      <c r="F118" s="214" t="s">
        <v>124</v>
      </c>
      <c r="G118" s="212"/>
      <c r="H118" s="215">
        <v>6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1" t="s">
        <v>121</v>
      </c>
      <c r="AU118" s="221" t="s">
        <v>34</v>
      </c>
      <c r="AV118" s="12" t="s">
        <v>119</v>
      </c>
      <c r="AW118" s="12" t="s">
        <v>33</v>
      </c>
      <c r="AX118" s="12" t="s">
        <v>79</v>
      </c>
      <c r="AY118" s="221" t="s">
        <v>120</v>
      </c>
    </row>
    <row r="119" s="2" customFormat="1" ht="24.15" customHeight="1">
      <c r="A119" s="38"/>
      <c r="B119" s="39"/>
      <c r="C119" s="176" t="s">
        <v>168</v>
      </c>
      <c r="D119" s="176" t="s">
        <v>114</v>
      </c>
      <c r="E119" s="177" t="s">
        <v>402</v>
      </c>
      <c r="F119" s="178" t="s">
        <v>403</v>
      </c>
      <c r="G119" s="179" t="s">
        <v>117</v>
      </c>
      <c r="H119" s="180">
        <v>7</v>
      </c>
      <c r="I119" s="181"/>
      <c r="J119" s="182">
        <f>ROUND(I119*H119,2)</f>
        <v>0</v>
      </c>
      <c r="K119" s="178" t="s">
        <v>118</v>
      </c>
      <c r="L119" s="44"/>
      <c r="M119" s="183" t="s">
        <v>19</v>
      </c>
      <c r="N119" s="184" t="s">
        <v>43</v>
      </c>
      <c r="O119" s="84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7" t="s">
        <v>119</v>
      </c>
      <c r="AT119" s="187" t="s">
        <v>114</v>
      </c>
      <c r="AU119" s="187" t="s">
        <v>34</v>
      </c>
      <c r="AY119" s="17" t="s">
        <v>120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7" t="s">
        <v>79</v>
      </c>
      <c r="BK119" s="188">
        <f>ROUND(I119*H119,2)</f>
        <v>0</v>
      </c>
      <c r="BL119" s="17" t="s">
        <v>119</v>
      </c>
      <c r="BM119" s="187" t="s">
        <v>171</v>
      </c>
    </row>
    <row r="120" s="11" customFormat="1">
      <c r="A120" s="11"/>
      <c r="B120" s="200"/>
      <c r="C120" s="201"/>
      <c r="D120" s="191" t="s">
        <v>121</v>
      </c>
      <c r="E120" s="202" t="s">
        <v>19</v>
      </c>
      <c r="F120" s="203" t="s">
        <v>404</v>
      </c>
      <c r="G120" s="201"/>
      <c r="H120" s="204">
        <v>7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10" t="s">
        <v>121</v>
      </c>
      <c r="AU120" s="210" t="s">
        <v>34</v>
      </c>
      <c r="AV120" s="11" t="s">
        <v>81</v>
      </c>
      <c r="AW120" s="11" t="s">
        <v>33</v>
      </c>
      <c r="AX120" s="11" t="s">
        <v>34</v>
      </c>
      <c r="AY120" s="210" t="s">
        <v>120</v>
      </c>
    </row>
    <row r="121" s="12" customFormat="1">
      <c r="A121" s="12"/>
      <c r="B121" s="211"/>
      <c r="C121" s="212"/>
      <c r="D121" s="191" t="s">
        <v>121</v>
      </c>
      <c r="E121" s="213" t="s">
        <v>19</v>
      </c>
      <c r="F121" s="214" t="s">
        <v>124</v>
      </c>
      <c r="G121" s="212"/>
      <c r="H121" s="215">
        <v>7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1" t="s">
        <v>121</v>
      </c>
      <c r="AU121" s="221" t="s">
        <v>34</v>
      </c>
      <c r="AV121" s="12" t="s">
        <v>119</v>
      </c>
      <c r="AW121" s="12" t="s">
        <v>33</v>
      </c>
      <c r="AX121" s="12" t="s">
        <v>79</v>
      </c>
      <c r="AY121" s="221" t="s">
        <v>120</v>
      </c>
    </row>
    <row r="122" s="2" customFormat="1" ht="21.75" customHeight="1">
      <c r="A122" s="38"/>
      <c r="B122" s="39"/>
      <c r="C122" s="176" t="s">
        <v>147</v>
      </c>
      <c r="D122" s="176" t="s">
        <v>114</v>
      </c>
      <c r="E122" s="177" t="s">
        <v>405</v>
      </c>
      <c r="F122" s="178" t="s">
        <v>406</v>
      </c>
      <c r="G122" s="179" t="s">
        <v>117</v>
      </c>
      <c r="H122" s="180">
        <v>8</v>
      </c>
      <c r="I122" s="181"/>
      <c r="J122" s="182">
        <f>ROUND(I122*H122,2)</f>
        <v>0</v>
      </c>
      <c r="K122" s="178" t="s">
        <v>118</v>
      </c>
      <c r="L122" s="44"/>
      <c r="M122" s="183" t="s">
        <v>19</v>
      </c>
      <c r="N122" s="184" t="s">
        <v>43</v>
      </c>
      <c r="O122" s="84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7" t="s">
        <v>119</v>
      </c>
      <c r="AT122" s="187" t="s">
        <v>114</v>
      </c>
      <c r="AU122" s="187" t="s">
        <v>34</v>
      </c>
      <c r="AY122" s="17" t="s">
        <v>120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7" t="s">
        <v>79</v>
      </c>
      <c r="BK122" s="188">
        <f>ROUND(I122*H122,2)</f>
        <v>0</v>
      </c>
      <c r="BL122" s="17" t="s">
        <v>119</v>
      </c>
      <c r="BM122" s="187" t="s">
        <v>299</v>
      </c>
    </row>
    <row r="123" s="11" customFormat="1">
      <c r="A123" s="11"/>
      <c r="B123" s="200"/>
      <c r="C123" s="201"/>
      <c r="D123" s="191" t="s">
        <v>121</v>
      </c>
      <c r="E123" s="202" t="s">
        <v>19</v>
      </c>
      <c r="F123" s="203" t="s">
        <v>407</v>
      </c>
      <c r="G123" s="201"/>
      <c r="H123" s="204">
        <v>8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10" t="s">
        <v>121</v>
      </c>
      <c r="AU123" s="210" t="s">
        <v>34</v>
      </c>
      <c r="AV123" s="11" t="s">
        <v>81</v>
      </c>
      <c r="AW123" s="11" t="s">
        <v>33</v>
      </c>
      <c r="AX123" s="11" t="s">
        <v>34</v>
      </c>
      <c r="AY123" s="210" t="s">
        <v>120</v>
      </c>
    </row>
    <row r="124" s="12" customFormat="1">
      <c r="A124" s="12"/>
      <c r="B124" s="211"/>
      <c r="C124" s="212"/>
      <c r="D124" s="191" t="s">
        <v>121</v>
      </c>
      <c r="E124" s="213" t="s">
        <v>19</v>
      </c>
      <c r="F124" s="214" t="s">
        <v>124</v>
      </c>
      <c r="G124" s="212"/>
      <c r="H124" s="215">
        <v>8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1" t="s">
        <v>121</v>
      </c>
      <c r="AU124" s="221" t="s">
        <v>34</v>
      </c>
      <c r="AV124" s="12" t="s">
        <v>119</v>
      </c>
      <c r="AW124" s="12" t="s">
        <v>33</v>
      </c>
      <c r="AX124" s="12" t="s">
        <v>79</v>
      </c>
      <c r="AY124" s="221" t="s">
        <v>120</v>
      </c>
    </row>
    <row r="125" s="2" customFormat="1" ht="24.15" customHeight="1">
      <c r="A125" s="38"/>
      <c r="B125" s="39"/>
      <c r="C125" s="176" t="s">
        <v>179</v>
      </c>
      <c r="D125" s="176" t="s">
        <v>114</v>
      </c>
      <c r="E125" s="177" t="s">
        <v>408</v>
      </c>
      <c r="F125" s="178" t="s">
        <v>409</v>
      </c>
      <c r="G125" s="179" t="s">
        <v>161</v>
      </c>
      <c r="H125" s="180">
        <v>11.550000000000001</v>
      </c>
      <c r="I125" s="181"/>
      <c r="J125" s="182">
        <f>ROUND(I125*H125,2)</f>
        <v>0</v>
      </c>
      <c r="K125" s="178" t="s">
        <v>118</v>
      </c>
      <c r="L125" s="44"/>
      <c r="M125" s="183" t="s">
        <v>19</v>
      </c>
      <c r="N125" s="184" t="s">
        <v>43</v>
      </c>
      <c r="O125" s="84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7" t="s">
        <v>119</v>
      </c>
      <c r="AT125" s="187" t="s">
        <v>114</v>
      </c>
      <c r="AU125" s="187" t="s">
        <v>34</v>
      </c>
      <c r="AY125" s="17" t="s">
        <v>120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7" t="s">
        <v>79</v>
      </c>
      <c r="BK125" s="188">
        <f>ROUND(I125*H125,2)</f>
        <v>0</v>
      </c>
      <c r="BL125" s="17" t="s">
        <v>119</v>
      </c>
      <c r="BM125" s="187" t="s">
        <v>177</v>
      </c>
    </row>
    <row r="126" s="11" customFormat="1">
      <c r="A126" s="11"/>
      <c r="B126" s="200"/>
      <c r="C126" s="201"/>
      <c r="D126" s="191" t="s">
        <v>121</v>
      </c>
      <c r="E126" s="202" t="s">
        <v>19</v>
      </c>
      <c r="F126" s="203" t="s">
        <v>410</v>
      </c>
      <c r="G126" s="201"/>
      <c r="H126" s="204">
        <v>11.550000000000001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10" t="s">
        <v>121</v>
      </c>
      <c r="AU126" s="210" t="s">
        <v>34</v>
      </c>
      <c r="AV126" s="11" t="s">
        <v>81</v>
      </c>
      <c r="AW126" s="11" t="s">
        <v>33</v>
      </c>
      <c r="AX126" s="11" t="s">
        <v>34</v>
      </c>
      <c r="AY126" s="210" t="s">
        <v>120</v>
      </c>
    </row>
    <row r="127" s="12" customFormat="1">
      <c r="A127" s="12"/>
      <c r="B127" s="211"/>
      <c r="C127" s="212"/>
      <c r="D127" s="191" t="s">
        <v>121</v>
      </c>
      <c r="E127" s="213" t="s">
        <v>19</v>
      </c>
      <c r="F127" s="214" t="s">
        <v>124</v>
      </c>
      <c r="G127" s="212"/>
      <c r="H127" s="215">
        <v>11.550000000000001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1" t="s">
        <v>121</v>
      </c>
      <c r="AU127" s="221" t="s">
        <v>34</v>
      </c>
      <c r="AV127" s="12" t="s">
        <v>119</v>
      </c>
      <c r="AW127" s="12" t="s">
        <v>33</v>
      </c>
      <c r="AX127" s="12" t="s">
        <v>79</v>
      </c>
      <c r="AY127" s="221" t="s">
        <v>120</v>
      </c>
    </row>
    <row r="128" s="2" customFormat="1" ht="21.75" customHeight="1">
      <c r="A128" s="38"/>
      <c r="B128" s="39"/>
      <c r="C128" s="222" t="s">
        <v>152</v>
      </c>
      <c r="D128" s="222" t="s">
        <v>222</v>
      </c>
      <c r="E128" s="223" t="s">
        <v>411</v>
      </c>
      <c r="F128" s="224" t="s">
        <v>412</v>
      </c>
      <c r="G128" s="225" t="s">
        <v>127</v>
      </c>
      <c r="H128" s="226">
        <v>4</v>
      </c>
      <c r="I128" s="227"/>
      <c r="J128" s="228">
        <f>ROUND(I128*H128,2)</f>
        <v>0</v>
      </c>
      <c r="K128" s="224" t="s">
        <v>118</v>
      </c>
      <c r="L128" s="229"/>
      <c r="M128" s="230" t="s">
        <v>19</v>
      </c>
      <c r="N128" s="231" t="s">
        <v>43</v>
      </c>
      <c r="O128" s="84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7" t="s">
        <v>225</v>
      </c>
      <c r="AT128" s="187" t="s">
        <v>222</v>
      </c>
      <c r="AU128" s="187" t="s">
        <v>34</v>
      </c>
      <c r="AY128" s="17" t="s">
        <v>120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7" t="s">
        <v>79</v>
      </c>
      <c r="BK128" s="188">
        <f>ROUND(I128*H128,2)</f>
        <v>0</v>
      </c>
      <c r="BL128" s="17" t="s">
        <v>226</v>
      </c>
      <c r="BM128" s="187" t="s">
        <v>183</v>
      </c>
    </row>
    <row r="129" s="2" customFormat="1" ht="21.75" customHeight="1">
      <c r="A129" s="38"/>
      <c r="B129" s="39"/>
      <c r="C129" s="222" t="s">
        <v>8</v>
      </c>
      <c r="D129" s="222" t="s">
        <v>222</v>
      </c>
      <c r="E129" s="223" t="s">
        <v>413</v>
      </c>
      <c r="F129" s="224" t="s">
        <v>414</v>
      </c>
      <c r="G129" s="225" t="s">
        <v>127</v>
      </c>
      <c r="H129" s="226">
        <v>8</v>
      </c>
      <c r="I129" s="227"/>
      <c r="J129" s="228">
        <f>ROUND(I129*H129,2)</f>
        <v>0</v>
      </c>
      <c r="K129" s="224" t="s">
        <v>118</v>
      </c>
      <c r="L129" s="229"/>
      <c r="M129" s="230" t="s">
        <v>19</v>
      </c>
      <c r="N129" s="231" t="s">
        <v>43</v>
      </c>
      <c r="O129" s="84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7" t="s">
        <v>225</v>
      </c>
      <c r="AT129" s="187" t="s">
        <v>222</v>
      </c>
      <c r="AU129" s="187" t="s">
        <v>34</v>
      </c>
      <c r="AY129" s="17" t="s">
        <v>120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7" t="s">
        <v>79</v>
      </c>
      <c r="BK129" s="188">
        <f>ROUND(I129*H129,2)</f>
        <v>0</v>
      </c>
      <c r="BL129" s="17" t="s">
        <v>226</v>
      </c>
      <c r="BM129" s="187" t="s">
        <v>187</v>
      </c>
    </row>
    <row r="130" s="2" customFormat="1" ht="16.5" customHeight="1">
      <c r="A130" s="38"/>
      <c r="B130" s="39"/>
      <c r="C130" s="222" t="s">
        <v>156</v>
      </c>
      <c r="D130" s="222" t="s">
        <v>222</v>
      </c>
      <c r="E130" s="223" t="s">
        <v>415</v>
      </c>
      <c r="F130" s="224" t="s">
        <v>416</v>
      </c>
      <c r="G130" s="225" t="s">
        <v>127</v>
      </c>
      <c r="H130" s="226">
        <v>4</v>
      </c>
      <c r="I130" s="227"/>
      <c r="J130" s="228">
        <f>ROUND(I130*H130,2)</f>
        <v>0</v>
      </c>
      <c r="K130" s="224" t="s">
        <v>118</v>
      </c>
      <c r="L130" s="229"/>
      <c r="M130" s="230" t="s">
        <v>19</v>
      </c>
      <c r="N130" s="231" t="s">
        <v>43</v>
      </c>
      <c r="O130" s="84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7" t="s">
        <v>225</v>
      </c>
      <c r="AT130" s="187" t="s">
        <v>222</v>
      </c>
      <c r="AU130" s="187" t="s">
        <v>34</v>
      </c>
      <c r="AY130" s="17" t="s">
        <v>120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7" t="s">
        <v>79</v>
      </c>
      <c r="BK130" s="188">
        <f>ROUND(I130*H130,2)</f>
        <v>0</v>
      </c>
      <c r="BL130" s="17" t="s">
        <v>226</v>
      </c>
      <c r="BM130" s="187" t="s">
        <v>191</v>
      </c>
    </row>
    <row r="131" s="2" customFormat="1" ht="66.75" customHeight="1">
      <c r="A131" s="38"/>
      <c r="B131" s="39"/>
      <c r="C131" s="176" t="s">
        <v>196</v>
      </c>
      <c r="D131" s="176" t="s">
        <v>114</v>
      </c>
      <c r="E131" s="177" t="s">
        <v>417</v>
      </c>
      <c r="F131" s="178" t="s">
        <v>418</v>
      </c>
      <c r="G131" s="179" t="s">
        <v>137</v>
      </c>
      <c r="H131" s="180">
        <v>7.3559999999999999</v>
      </c>
      <c r="I131" s="181"/>
      <c r="J131" s="182">
        <f>ROUND(I131*H131,2)</f>
        <v>0</v>
      </c>
      <c r="K131" s="178" t="s">
        <v>118</v>
      </c>
      <c r="L131" s="44"/>
      <c r="M131" s="183" t="s">
        <v>19</v>
      </c>
      <c r="N131" s="184" t="s">
        <v>43</v>
      </c>
      <c r="O131" s="84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7" t="s">
        <v>119</v>
      </c>
      <c r="AT131" s="187" t="s">
        <v>114</v>
      </c>
      <c r="AU131" s="187" t="s">
        <v>34</v>
      </c>
      <c r="AY131" s="17" t="s">
        <v>120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7" t="s">
        <v>79</v>
      </c>
      <c r="BK131" s="188">
        <f>ROUND(I131*H131,2)</f>
        <v>0</v>
      </c>
      <c r="BL131" s="17" t="s">
        <v>119</v>
      </c>
      <c r="BM131" s="187" t="s">
        <v>194</v>
      </c>
    </row>
    <row r="132" s="11" customFormat="1">
      <c r="A132" s="11"/>
      <c r="B132" s="200"/>
      <c r="C132" s="201"/>
      <c r="D132" s="191" t="s">
        <v>121</v>
      </c>
      <c r="E132" s="202" t="s">
        <v>19</v>
      </c>
      <c r="F132" s="203" t="s">
        <v>419</v>
      </c>
      <c r="G132" s="201"/>
      <c r="H132" s="204">
        <v>7.3559999999999999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T132" s="210" t="s">
        <v>121</v>
      </c>
      <c r="AU132" s="210" t="s">
        <v>34</v>
      </c>
      <c r="AV132" s="11" t="s">
        <v>81</v>
      </c>
      <c r="AW132" s="11" t="s">
        <v>33</v>
      </c>
      <c r="AX132" s="11" t="s">
        <v>34</v>
      </c>
      <c r="AY132" s="210" t="s">
        <v>120</v>
      </c>
    </row>
    <row r="133" s="12" customFormat="1">
      <c r="A133" s="12"/>
      <c r="B133" s="211"/>
      <c r="C133" s="212"/>
      <c r="D133" s="191" t="s">
        <v>121</v>
      </c>
      <c r="E133" s="213" t="s">
        <v>19</v>
      </c>
      <c r="F133" s="214" t="s">
        <v>124</v>
      </c>
      <c r="G133" s="212"/>
      <c r="H133" s="215">
        <v>7.3559999999999999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1" t="s">
        <v>121</v>
      </c>
      <c r="AU133" s="221" t="s">
        <v>34</v>
      </c>
      <c r="AV133" s="12" t="s">
        <v>119</v>
      </c>
      <c r="AW133" s="12" t="s">
        <v>33</v>
      </c>
      <c r="AX133" s="12" t="s">
        <v>79</v>
      </c>
      <c r="AY133" s="221" t="s">
        <v>120</v>
      </c>
    </row>
    <row r="134" s="2" customFormat="1" ht="16.5" customHeight="1">
      <c r="A134" s="38"/>
      <c r="B134" s="39"/>
      <c r="C134" s="222" t="s">
        <v>162</v>
      </c>
      <c r="D134" s="222" t="s">
        <v>222</v>
      </c>
      <c r="E134" s="223" t="s">
        <v>420</v>
      </c>
      <c r="F134" s="224" t="s">
        <v>421</v>
      </c>
      <c r="G134" s="225" t="s">
        <v>161</v>
      </c>
      <c r="H134" s="226">
        <v>12</v>
      </c>
      <c r="I134" s="227"/>
      <c r="J134" s="228">
        <f>ROUND(I134*H134,2)</f>
        <v>0</v>
      </c>
      <c r="K134" s="224" t="s">
        <v>118</v>
      </c>
      <c r="L134" s="229"/>
      <c r="M134" s="230" t="s">
        <v>19</v>
      </c>
      <c r="N134" s="231" t="s">
        <v>43</v>
      </c>
      <c r="O134" s="84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7" t="s">
        <v>225</v>
      </c>
      <c r="AT134" s="187" t="s">
        <v>222</v>
      </c>
      <c r="AU134" s="187" t="s">
        <v>34</v>
      </c>
      <c r="AY134" s="17" t="s">
        <v>120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7" t="s">
        <v>79</v>
      </c>
      <c r="BK134" s="188">
        <f>ROUND(I134*H134,2)</f>
        <v>0</v>
      </c>
      <c r="BL134" s="17" t="s">
        <v>226</v>
      </c>
      <c r="BM134" s="187" t="s">
        <v>199</v>
      </c>
    </row>
    <row r="135" s="11" customFormat="1">
      <c r="A135" s="11"/>
      <c r="B135" s="200"/>
      <c r="C135" s="201"/>
      <c r="D135" s="191" t="s">
        <v>121</v>
      </c>
      <c r="E135" s="202" t="s">
        <v>19</v>
      </c>
      <c r="F135" s="203" t="s">
        <v>422</v>
      </c>
      <c r="G135" s="201"/>
      <c r="H135" s="204">
        <v>12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10" t="s">
        <v>121</v>
      </c>
      <c r="AU135" s="210" t="s">
        <v>34</v>
      </c>
      <c r="AV135" s="11" t="s">
        <v>81</v>
      </c>
      <c r="AW135" s="11" t="s">
        <v>33</v>
      </c>
      <c r="AX135" s="11" t="s">
        <v>34</v>
      </c>
      <c r="AY135" s="210" t="s">
        <v>120</v>
      </c>
    </row>
    <row r="136" s="12" customFormat="1">
      <c r="A136" s="12"/>
      <c r="B136" s="211"/>
      <c r="C136" s="212"/>
      <c r="D136" s="191" t="s">
        <v>121</v>
      </c>
      <c r="E136" s="213" t="s">
        <v>19</v>
      </c>
      <c r="F136" s="214" t="s">
        <v>124</v>
      </c>
      <c r="G136" s="212"/>
      <c r="H136" s="215">
        <v>12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1" t="s">
        <v>121</v>
      </c>
      <c r="AU136" s="221" t="s">
        <v>34</v>
      </c>
      <c r="AV136" s="12" t="s">
        <v>119</v>
      </c>
      <c r="AW136" s="12" t="s">
        <v>33</v>
      </c>
      <c r="AX136" s="12" t="s">
        <v>79</v>
      </c>
      <c r="AY136" s="221" t="s">
        <v>120</v>
      </c>
    </row>
    <row r="137" s="2" customFormat="1" ht="16.5" customHeight="1">
      <c r="A137" s="38"/>
      <c r="B137" s="39"/>
      <c r="C137" s="222" t="s">
        <v>205</v>
      </c>
      <c r="D137" s="222" t="s">
        <v>222</v>
      </c>
      <c r="E137" s="223" t="s">
        <v>423</v>
      </c>
      <c r="F137" s="224" t="s">
        <v>424</v>
      </c>
      <c r="G137" s="225" t="s">
        <v>127</v>
      </c>
      <c r="H137" s="226">
        <v>8</v>
      </c>
      <c r="I137" s="227"/>
      <c r="J137" s="228">
        <f>ROUND(I137*H137,2)</f>
        <v>0</v>
      </c>
      <c r="K137" s="224" t="s">
        <v>118</v>
      </c>
      <c r="L137" s="229"/>
      <c r="M137" s="230" t="s">
        <v>19</v>
      </c>
      <c r="N137" s="231" t="s">
        <v>43</v>
      </c>
      <c r="O137" s="84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7" t="s">
        <v>225</v>
      </c>
      <c r="AT137" s="187" t="s">
        <v>222</v>
      </c>
      <c r="AU137" s="187" t="s">
        <v>34</v>
      </c>
      <c r="AY137" s="17" t="s">
        <v>120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7" t="s">
        <v>79</v>
      </c>
      <c r="BK137" s="188">
        <f>ROUND(I137*H137,2)</f>
        <v>0</v>
      </c>
      <c r="BL137" s="17" t="s">
        <v>226</v>
      </c>
      <c r="BM137" s="187" t="s">
        <v>306</v>
      </c>
    </row>
    <row r="138" s="2" customFormat="1" ht="21.75" customHeight="1">
      <c r="A138" s="38"/>
      <c r="B138" s="39"/>
      <c r="C138" s="222" t="s">
        <v>209</v>
      </c>
      <c r="D138" s="222" t="s">
        <v>222</v>
      </c>
      <c r="E138" s="223" t="s">
        <v>425</v>
      </c>
      <c r="F138" s="224" t="s">
        <v>426</v>
      </c>
      <c r="G138" s="225" t="s">
        <v>176</v>
      </c>
      <c r="H138" s="226">
        <v>0.64000000000000001</v>
      </c>
      <c r="I138" s="227"/>
      <c r="J138" s="228">
        <f>ROUND(I138*H138,2)</f>
        <v>0</v>
      </c>
      <c r="K138" s="224" t="s">
        <v>118</v>
      </c>
      <c r="L138" s="229"/>
      <c r="M138" s="230" t="s">
        <v>19</v>
      </c>
      <c r="N138" s="231" t="s">
        <v>43</v>
      </c>
      <c r="O138" s="84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7" t="s">
        <v>225</v>
      </c>
      <c r="AT138" s="187" t="s">
        <v>222</v>
      </c>
      <c r="AU138" s="187" t="s">
        <v>34</v>
      </c>
      <c r="AY138" s="17" t="s">
        <v>120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7" t="s">
        <v>79</v>
      </c>
      <c r="BK138" s="188">
        <f>ROUND(I138*H138,2)</f>
        <v>0</v>
      </c>
      <c r="BL138" s="17" t="s">
        <v>226</v>
      </c>
      <c r="BM138" s="187" t="s">
        <v>202</v>
      </c>
    </row>
    <row r="139" s="11" customFormat="1">
      <c r="A139" s="11"/>
      <c r="B139" s="200"/>
      <c r="C139" s="201"/>
      <c r="D139" s="191" t="s">
        <v>121</v>
      </c>
      <c r="E139" s="202" t="s">
        <v>19</v>
      </c>
      <c r="F139" s="203" t="s">
        <v>427</v>
      </c>
      <c r="G139" s="201"/>
      <c r="H139" s="204">
        <v>0.64000000000000001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T139" s="210" t="s">
        <v>121</v>
      </c>
      <c r="AU139" s="210" t="s">
        <v>34</v>
      </c>
      <c r="AV139" s="11" t="s">
        <v>81</v>
      </c>
      <c r="AW139" s="11" t="s">
        <v>33</v>
      </c>
      <c r="AX139" s="11" t="s">
        <v>34</v>
      </c>
      <c r="AY139" s="210" t="s">
        <v>120</v>
      </c>
    </row>
    <row r="140" s="12" customFormat="1">
      <c r="A140" s="12"/>
      <c r="B140" s="211"/>
      <c r="C140" s="212"/>
      <c r="D140" s="191" t="s">
        <v>121</v>
      </c>
      <c r="E140" s="213" t="s">
        <v>19</v>
      </c>
      <c r="F140" s="214" t="s">
        <v>124</v>
      </c>
      <c r="G140" s="212"/>
      <c r="H140" s="215">
        <v>0.64000000000000001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1" t="s">
        <v>121</v>
      </c>
      <c r="AU140" s="221" t="s">
        <v>34</v>
      </c>
      <c r="AV140" s="12" t="s">
        <v>119</v>
      </c>
      <c r="AW140" s="12" t="s">
        <v>33</v>
      </c>
      <c r="AX140" s="12" t="s">
        <v>79</v>
      </c>
      <c r="AY140" s="221" t="s">
        <v>120</v>
      </c>
    </row>
    <row r="141" s="2" customFormat="1" ht="128.55" customHeight="1">
      <c r="A141" s="38"/>
      <c r="B141" s="39"/>
      <c r="C141" s="176" t="s">
        <v>7</v>
      </c>
      <c r="D141" s="176" t="s">
        <v>114</v>
      </c>
      <c r="E141" s="177" t="s">
        <v>393</v>
      </c>
      <c r="F141" s="178" t="s">
        <v>394</v>
      </c>
      <c r="G141" s="179" t="s">
        <v>137</v>
      </c>
      <c r="H141" s="180">
        <v>1.536</v>
      </c>
      <c r="I141" s="181"/>
      <c r="J141" s="182">
        <f>ROUND(I141*H141,2)</f>
        <v>0</v>
      </c>
      <c r="K141" s="178" t="s">
        <v>118</v>
      </c>
      <c r="L141" s="44"/>
      <c r="M141" s="183" t="s">
        <v>19</v>
      </c>
      <c r="N141" s="184" t="s">
        <v>43</v>
      </c>
      <c r="O141" s="84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7" t="s">
        <v>281</v>
      </c>
      <c r="AT141" s="187" t="s">
        <v>114</v>
      </c>
      <c r="AU141" s="187" t="s">
        <v>34</v>
      </c>
      <c r="AY141" s="17" t="s">
        <v>120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7" t="s">
        <v>79</v>
      </c>
      <c r="BK141" s="188">
        <f>ROUND(I141*H141,2)</f>
        <v>0</v>
      </c>
      <c r="BL141" s="17" t="s">
        <v>281</v>
      </c>
      <c r="BM141" s="187" t="s">
        <v>428</v>
      </c>
    </row>
    <row r="142" s="11" customFormat="1">
      <c r="A142" s="11"/>
      <c r="B142" s="200"/>
      <c r="C142" s="201"/>
      <c r="D142" s="191" t="s">
        <v>121</v>
      </c>
      <c r="E142" s="202" t="s">
        <v>19</v>
      </c>
      <c r="F142" s="203" t="s">
        <v>429</v>
      </c>
      <c r="G142" s="201"/>
      <c r="H142" s="204">
        <v>1.536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T142" s="210" t="s">
        <v>121</v>
      </c>
      <c r="AU142" s="210" t="s">
        <v>34</v>
      </c>
      <c r="AV142" s="11" t="s">
        <v>81</v>
      </c>
      <c r="AW142" s="11" t="s">
        <v>33</v>
      </c>
      <c r="AX142" s="11" t="s">
        <v>79</v>
      </c>
      <c r="AY142" s="210" t="s">
        <v>120</v>
      </c>
    </row>
    <row r="143" s="2" customFormat="1" ht="55.5" customHeight="1">
      <c r="A143" s="38"/>
      <c r="B143" s="39"/>
      <c r="C143" s="176" t="s">
        <v>166</v>
      </c>
      <c r="D143" s="176" t="s">
        <v>114</v>
      </c>
      <c r="E143" s="177" t="s">
        <v>430</v>
      </c>
      <c r="F143" s="178" t="s">
        <v>431</v>
      </c>
      <c r="G143" s="179" t="s">
        <v>137</v>
      </c>
      <c r="H143" s="180">
        <v>1.9239999999999999</v>
      </c>
      <c r="I143" s="181"/>
      <c r="J143" s="182">
        <f>ROUND(I143*H143,2)</f>
        <v>0</v>
      </c>
      <c r="K143" s="178" t="s">
        <v>118</v>
      </c>
      <c r="L143" s="44"/>
      <c r="M143" s="183" t="s">
        <v>19</v>
      </c>
      <c r="N143" s="184" t="s">
        <v>43</v>
      </c>
      <c r="O143" s="84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7" t="s">
        <v>119</v>
      </c>
      <c r="AT143" s="187" t="s">
        <v>114</v>
      </c>
      <c r="AU143" s="187" t="s">
        <v>34</v>
      </c>
      <c r="AY143" s="17" t="s">
        <v>120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7" t="s">
        <v>79</v>
      </c>
      <c r="BK143" s="188">
        <f>ROUND(I143*H143,2)</f>
        <v>0</v>
      </c>
      <c r="BL143" s="17" t="s">
        <v>119</v>
      </c>
      <c r="BM143" s="187" t="s">
        <v>208</v>
      </c>
    </row>
    <row r="144" s="11" customFormat="1">
      <c r="A144" s="11"/>
      <c r="B144" s="200"/>
      <c r="C144" s="201"/>
      <c r="D144" s="191" t="s">
        <v>121</v>
      </c>
      <c r="E144" s="202" t="s">
        <v>19</v>
      </c>
      <c r="F144" s="203" t="s">
        <v>432</v>
      </c>
      <c r="G144" s="201"/>
      <c r="H144" s="204">
        <v>1.9239999999999999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T144" s="210" t="s">
        <v>121</v>
      </c>
      <c r="AU144" s="210" t="s">
        <v>34</v>
      </c>
      <c r="AV144" s="11" t="s">
        <v>81</v>
      </c>
      <c r="AW144" s="11" t="s">
        <v>33</v>
      </c>
      <c r="AX144" s="11" t="s">
        <v>34</v>
      </c>
      <c r="AY144" s="210" t="s">
        <v>120</v>
      </c>
    </row>
    <row r="145" s="12" customFormat="1">
      <c r="A145" s="12"/>
      <c r="B145" s="211"/>
      <c r="C145" s="212"/>
      <c r="D145" s="191" t="s">
        <v>121</v>
      </c>
      <c r="E145" s="213" t="s">
        <v>19</v>
      </c>
      <c r="F145" s="214" t="s">
        <v>124</v>
      </c>
      <c r="G145" s="212"/>
      <c r="H145" s="215">
        <v>1.9239999999999999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1" t="s">
        <v>121</v>
      </c>
      <c r="AU145" s="221" t="s">
        <v>34</v>
      </c>
      <c r="AV145" s="12" t="s">
        <v>119</v>
      </c>
      <c r="AW145" s="12" t="s">
        <v>33</v>
      </c>
      <c r="AX145" s="12" t="s">
        <v>79</v>
      </c>
      <c r="AY145" s="221" t="s">
        <v>120</v>
      </c>
    </row>
    <row r="146" s="2" customFormat="1" ht="16.5" customHeight="1">
      <c r="A146" s="38"/>
      <c r="B146" s="39"/>
      <c r="C146" s="222" t="s">
        <v>221</v>
      </c>
      <c r="D146" s="222" t="s">
        <v>222</v>
      </c>
      <c r="E146" s="223" t="s">
        <v>229</v>
      </c>
      <c r="F146" s="224" t="s">
        <v>230</v>
      </c>
      <c r="G146" s="225" t="s">
        <v>137</v>
      </c>
      <c r="H146" s="226">
        <v>1.0680000000000001</v>
      </c>
      <c r="I146" s="227"/>
      <c r="J146" s="228">
        <f>ROUND(I146*H146,2)</f>
        <v>0</v>
      </c>
      <c r="K146" s="224" t="s">
        <v>118</v>
      </c>
      <c r="L146" s="229"/>
      <c r="M146" s="230" t="s">
        <v>19</v>
      </c>
      <c r="N146" s="231" t="s">
        <v>43</v>
      </c>
      <c r="O146" s="84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7" t="s">
        <v>225</v>
      </c>
      <c r="AT146" s="187" t="s">
        <v>222</v>
      </c>
      <c r="AU146" s="187" t="s">
        <v>34</v>
      </c>
      <c r="AY146" s="17" t="s">
        <v>120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7" t="s">
        <v>79</v>
      </c>
      <c r="BK146" s="188">
        <f>ROUND(I146*H146,2)</f>
        <v>0</v>
      </c>
      <c r="BL146" s="17" t="s">
        <v>226</v>
      </c>
      <c r="BM146" s="187" t="s">
        <v>212</v>
      </c>
    </row>
    <row r="147" s="11" customFormat="1">
      <c r="A147" s="11"/>
      <c r="B147" s="200"/>
      <c r="C147" s="201"/>
      <c r="D147" s="191" t="s">
        <v>121</v>
      </c>
      <c r="E147" s="202" t="s">
        <v>19</v>
      </c>
      <c r="F147" s="203" t="s">
        <v>433</v>
      </c>
      <c r="G147" s="201"/>
      <c r="H147" s="204">
        <v>1.0680000000000001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T147" s="210" t="s">
        <v>121</v>
      </c>
      <c r="AU147" s="210" t="s">
        <v>34</v>
      </c>
      <c r="AV147" s="11" t="s">
        <v>81</v>
      </c>
      <c r="AW147" s="11" t="s">
        <v>33</v>
      </c>
      <c r="AX147" s="11" t="s">
        <v>34</v>
      </c>
      <c r="AY147" s="210" t="s">
        <v>120</v>
      </c>
    </row>
    <row r="148" s="12" customFormat="1">
      <c r="A148" s="12"/>
      <c r="B148" s="211"/>
      <c r="C148" s="212"/>
      <c r="D148" s="191" t="s">
        <v>121</v>
      </c>
      <c r="E148" s="213" t="s">
        <v>19</v>
      </c>
      <c r="F148" s="214" t="s">
        <v>124</v>
      </c>
      <c r="G148" s="212"/>
      <c r="H148" s="215">
        <v>1.0680000000000001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1" t="s">
        <v>121</v>
      </c>
      <c r="AU148" s="221" t="s">
        <v>34</v>
      </c>
      <c r="AV148" s="12" t="s">
        <v>119</v>
      </c>
      <c r="AW148" s="12" t="s">
        <v>33</v>
      </c>
      <c r="AX148" s="12" t="s">
        <v>79</v>
      </c>
      <c r="AY148" s="221" t="s">
        <v>120</v>
      </c>
    </row>
    <row r="149" s="2" customFormat="1" ht="55.5" customHeight="1">
      <c r="A149" s="38"/>
      <c r="B149" s="39"/>
      <c r="C149" s="176" t="s">
        <v>171</v>
      </c>
      <c r="D149" s="176" t="s">
        <v>114</v>
      </c>
      <c r="E149" s="177" t="s">
        <v>200</v>
      </c>
      <c r="F149" s="178" t="s">
        <v>201</v>
      </c>
      <c r="G149" s="179" t="s">
        <v>137</v>
      </c>
      <c r="H149" s="180">
        <v>1.0680000000000001</v>
      </c>
      <c r="I149" s="181"/>
      <c r="J149" s="182">
        <f>ROUND(I149*H149,2)</f>
        <v>0</v>
      </c>
      <c r="K149" s="178" t="s">
        <v>118</v>
      </c>
      <c r="L149" s="44"/>
      <c r="M149" s="183" t="s">
        <v>19</v>
      </c>
      <c r="N149" s="184" t="s">
        <v>43</v>
      </c>
      <c r="O149" s="84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7" t="s">
        <v>119</v>
      </c>
      <c r="AT149" s="187" t="s">
        <v>114</v>
      </c>
      <c r="AU149" s="187" t="s">
        <v>34</v>
      </c>
      <c r="AY149" s="17" t="s">
        <v>120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7" t="s">
        <v>79</v>
      </c>
      <c r="BK149" s="188">
        <f>ROUND(I149*H149,2)</f>
        <v>0</v>
      </c>
      <c r="BL149" s="17" t="s">
        <v>119</v>
      </c>
      <c r="BM149" s="187" t="s">
        <v>216</v>
      </c>
    </row>
    <row r="150" s="11" customFormat="1">
      <c r="A150" s="11"/>
      <c r="B150" s="200"/>
      <c r="C150" s="201"/>
      <c r="D150" s="191" t="s">
        <v>121</v>
      </c>
      <c r="E150" s="202" t="s">
        <v>19</v>
      </c>
      <c r="F150" s="203" t="s">
        <v>434</v>
      </c>
      <c r="G150" s="201"/>
      <c r="H150" s="204">
        <v>1.0680000000000001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T150" s="210" t="s">
        <v>121</v>
      </c>
      <c r="AU150" s="210" t="s">
        <v>34</v>
      </c>
      <c r="AV150" s="11" t="s">
        <v>81</v>
      </c>
      <c r="AW150" s="11" t="s">
        <v>33</v>
      </c>
      <c r="AX150" s="11" t="s">
        <v>34</v>
      </c>
      <c r="AY150" s="210" t="s">
        <v>120</v>
      </c>
    </row>
    <row r="151" s="12" customFormat="1">
      <c r="A151" s="12"/>
      <c r="B151" s="211"/>
      <c r="C151" s="212"/>
      <c r="D151" s="191" t="s">
        <v>121</v>
      </c>
      <c r="E151" s="213" t="s">
        <v>19</v>
      </c>
      <c r="F151" s="214" t="s">
        <v>124</v>
      </c>
      <c r="G151" s="212"/>
      <c r="H151" s="215">
        <v>1.0680000000000001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1" t="s">
        <v>121</v>
      </c>
      <c r="AU151" s="221" t="s">
        <v>34</v>
      </c>
      <c r="AV151" s="12" t="s">
        <v>119</v>
      </c>
      <c r="AW151" s="12" t="s">
        <v>33</v>
      </c>
      <c r="AX151" s="12" t="s">
        <v>79</v>
      </c>
      <c r="AY151" s="221" t="s">
        <v>120</v>
      </c>
    </row>
    <row r="152" s="2" customFormat="1" ht="24.15" customHeight="1">
      <c r="A152" s="38"/>
      <c r="B152" s="39"/>
      <c r="C152" s="176" t="s">
        <v>233</v>
      </c>
      <c r="D152" s="176" t="s">
        <v>114</v>
      </c>
      <c r="E152" s="177" t="s">
        <v>264</v>
      </c>
      <c r="F152" s="178" t="s">
        <v>265</v>
      </c>
      <c r="G152" s="179" t="s">
        <v>137</v>
      </c>
      <c r="H152" s="180">
        <v>59.520000000000003</v>
      </c>
      <c r="I152" s="181"/>
      <c r="J152" s="182">
        <f>ROUND(I152*H152,2)</f>
        <v>0</v>
      </c>
      <c r="K152" s="178" t="s">
        <v>118</v>
      </c>
      <c r="L152" s="44"/>
      <c r="M152" s="183" t="s">
        <v>19</v>
      </c>
      <c r="N152" s="184" t="s">
        <v>43</v>
      </c>
      <c r="O152" s="84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7" t="s">
        <v>119</v>
      </c>
      <c r="AT152" s="187" t="s">
        <v>114</v>
      </c>
      <c r="AU152" s="187" t="s">
        <v>34</v>
      </c>
      <c r="AY152" s="17" t="s">
        <v>120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7" t="s">
        <v>79</v>
      </c>
      <c r="BK152" s="188">
        <f>ROUND(I152*H152,2)</f>
        <v>0</v>
      </c>
      <c r="BL152" s="17" t="s">
        <v>119</v>
      </c>
      <c r="BM152" s="187" t="s">
        <v>220</v>
      </c>
    </row>
    <row r="153" s="11" customFormat="1">
      <c r="A153" s="11"/>
      <c r="B153" s="200"/>
      <c r="C153" s="201"/>
      <c r="D153" s="191" t="s">
        <v>121</v>
      </c>
      <c r="E153" s="202" t="s">
        <v>19</v>
      </c>
      <c r="F153" s="203" t="s">
        <v>435</v>
      </c>
      <c r="G153" s="201"/>
      <c r="H153" s="204">
        <v>59.520000000000003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10" t="s">
        <v>121</v>
      </c>
      <c r="AU153" s="210" t="s">
        <v>34</v>
      </c>
      <c r="AV153" s="11" t="s">
        <v>81</v>
      </c>
      <c r="AW153" s="11" t="s">
        <v>33</v>
      </c>
      <c r="AX153" s="11" t="s">
        <v>34</v>
      </c>
      <c r="AY153" s="210" t="s">
        <v>120</v>
      </c>
    </row>
    <row r="154" s="12" customFormat="1">
      <c r="A154" s="12"/>
      <c r="B154" s="211"/>
      <c r="C154" s="212"/>
      <c r="D154" s="191" t="s">
        <v>121</v>
      </c>
      <c r="E154" s="213" t="s">
        <v>19</v>
      </c>
      <c r="F154" s="214" t="s">
        <v>124</v>
      </c>
      <c r="G154" s="212"/>
      <c r="H154" s="215">
        <v>59.520000000000003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1" t="s">
        <v>121</v>
      </c>
      <c r="AU154" s="221" t="s">
        <v>34</v>
      </c>
      <c r="AV154" s="12" t="s">
        <v>119</v>
      </c>
      <c r="AW154" s="12" t="s">
        <v>33</v>
      </c>
      <c r="AX154" s="12" t="s">
        <v>79</v>
      </c>
      <c r="AY154" s="221" t="s">
        <v>120</v>
      </c>
    </row>
    <row r="155" s="2" customFormat="1" ht="142.2" customHeight="1">
      <c r="A155" s="38"/>
      <c r="B155" s="39"/>
      <c r="C155" s="176" t="s">
        <v>299</v>
      </c>
      <c r="D155" s="176" t="s">
        <v>114</v>
      </c>
      <c r="E155" s="177" t="s">
        <v>249</v>
      </c>
      <c r="F155" s="178" t="s">
        <v>436</v>
      </c>
      <c r="G155" s="179" t="s">
        <v>137</v>
      </c>
      <c r="H155" s="180">
        <v>59.520000000000003</v>
      </c>
      <c r="I155" s="181"/>
      <c r="J155" s="182">
        <f>ROUND(I155*H155,2)</f>
        <v>0</v>
      </c>
      <c r="K155" s="178" t="s">
        <v>118</v>
      </c>
      <c r="L155" s="44"/>
      <c r="M155" s="183" t="s">
        <v>19</v>
      </c>
      <c r="N155" s="184" t="s">
        <v>43</v>
      </c>
      <c r="O155" s="84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7" t="s">
        <v>119</v>
      </c>
      <c r="AT155" s="187" t="s">
        <v>114</v>
      </c>
      <c r="AU155" s="187" t="s">
        <v>34</v>
      </c>
      <c r="AY155" s="17" t="s">
        <v>120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7" t="s">
        <v>79</v>
      </c>
      <c r="BK155" s="188">
        <f>ROUND(I155*H155,2)</f>
        <v>0</v>
      </c>
      <c r="BL155" s="17" t="s">
        <v>119</v>
      </c>
      <c r="BM155" s="187" t="s">
        <v>227</v>
      </c>
    </row>
    <row r="156" s="11" customFormat="1">
      <c r="A156" s="11"/>
      <c r="B156" s="200"/>
      <c r="C156" s="201"/>
      <c r="D156" s="191" t="s">
        <v>121</v>
      </c>
      <c r="E156" s="202" t="s">
        <v>19</v>
      </c>
      <c r="F156" s="203" t="s">
        <v>437</v>
      </c>
      <c r="G156" s="201"/>
      <c r="H156" s="204">
        <v>59.520000000000003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T156" s="210" t="s">
        <v>121</v>
      </c>
      <c r="AU156" s="210" t="s">
        <v>34</v>
      </c>
      <c r="AV156" s="11" t="s">
        <v>81</v>
      </c>
      <c r="AW156" s="11" t="s">
        <v>33</v>
      </c>
      <c r="AX156" s="11" t="s">
        <v>34</v>
      </c>
      <c r="AY156" s="210" t="s">
        <v>120</v>
      </c>
    </row>
    <row r="157" s="12" customFormat="1">
      <c r="A157" s="12"/>
      <c r="B157" s="211"/>
      <c r="C157" s="212"/>
      <c r="D157" s="191" t="s">
        <v>121</v>
      </c>
      <c r="E157" s="213" t="s">
        <v>19</v>
      </c>
      <c r="F157" s="214" t="s">
        <v>124</v>
      </c>
      <c r="G157" s="212"/>
      <c r="H157" s="215">
        <v>59.520000000000003</v>
      </c>
      <c r="I157" s="216"/>
      <c r="J157" s="212"/>
      <c r="K157" s="212"/>
      <c r="L157" s="217"/>
      <c r="M157" s="235"/>
      <c r="N157" s="236"/>
      <c r="O157" s="236"/>
      <c r="P157" s="236"/>
      <c r="Q157" s="236"/>
      <c r="R157" s="236"/>
      <c r="S157" s="236"/>
      <c r="T157" s="23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1" t="s">
        <v>121</v>
      </c>
      <c r="AU157" s="221" t="s">
        <v>34</v>
      </c>
      <c r="AV157" s="12" t="s">
        <v>119</v>
      </c>
      <c r="AW157" s="12" t="s">
        <v>33</v>
      </c>
      <c r="AX157" s="12" t="s">
        <v>79</v>
      </c>
      <c r="AY157" s="221" t="s">
        <v>120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lnw4HpF4ZgGLt/zyPL8xAdOoLcTc46yWK7UufTERENV45+eqRZQjGuuMFVJO/MREBmiJbH/ZmvVR4gQPCrfm8g==" hashValue="AvExyfGpCswmyckIpy2TrtVtpyabvYiKxxykQrdgtIkw2H2cpapXCXl8GTtPDsDlBGyG+7ZFrZcBsS85B0ZVRA==" algorithmName="SHA-512" password="CC35"/>
  <autoFilter ref="C78:K15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Oprava staničních kolejí v žst. Lázně Bělohrad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35" t="s">
        <v>438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26. 9. 2022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27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15)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ROUND((SUM(BE83:BE110)),  15)</f>
        <v>0</v>
      </c>
      <c r="G33" s="38"/>
      <c r="H33" s="38"/>
      <c r="I33" s="148">
        <v>0.20999999999999999</v>
      </c>
      <c r="J33" s="147">
        <f>ROUND(((SUM(BE83:BE110))*I33),  15)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ROUND((SUM(BF83:BF110)),  15)</f>
        <v>0</v>
      </c>
      <c r="G34" s="38"/>
      <c r="H34" s="38"/>
      <c r="I34" s="148">
        <v>0.14999999999999999</v>
      </c>
      <c r="J34" s="147">
        <f>ROUND(((SUM(BF83:BF110))*I34),  15)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ROUND((SUM(BG83:BG110)),  15)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ROUND((SUM(BH83:BH110)),  15)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ROUND((SUM(BI83:BI110)),  15)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staničních kolejí v žst. Lázně Bělohrad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30" customHeight="1">
      <c r="A50" s="38"/>
      <c r="B50" s="39"/>
      <c r="C50" s="40"/>
      <c r="D50" s="40"/>
      <c r="E50" s="69" t="str">
        <f>E9</f>
        <v>OBJ 1 - NEOCEŇOVAT - materiál objednatele nedodávaný na místo stavby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žst. Lázně Bělohrad</v>
      </c>
      <c r="G52" s="40"/>
      <c r="H52" s="40"/>
      <c r="I52" s="32" t="s">
        <v>23</v>
      </c>
      <c r="J52" s="72" t="str">
        <f>IF(J12="","",J12)</f>
        <v>26. 9. 2022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>bez PD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hidden="1" s="13" customFormat="1" ht="24.96" customHeight="1">
      <c r="A60" s="13"/>
      <c r="B60" s="238"/>
      <c r="C60" s="239"/>
      <c r="D60" s="240" t="s">
        <v>439</v>
      </c>
      <c r="E60" s="241"/>
      <c r="F60" s="241"/>
      <c r="G60" s="241"/>
      <c r="H60" s="241"/>
      <c r="I60" s="241"/>
      <c r="J60" s="242">
        <f>J84</f>
        <v>0</v>
      </c>
      <c r="K60" s="239"/>
      <c r="L60" s="24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hidden="1" s="14" customFormat="1" ht="19.92" customHeight="1">
      <c r="A61" s="14"/>
      <c r="B61" s="244"/>
      <c r="C61" s="245"/>
      <c r="D61" s="246" t="s">
        <v>440</v>
      </c>
      <c r="E61" s="247"/>
      <c r="F61" s="247"/>
      <c r="G61" s="247"/>
      <c r="H61" s="247"/>
      <c r="I61" s="247"/>
      <c r="J61" s="248">
        <f>J85</f>
        <v>0</v>
      </c>
      <c r="K61" s="245"/>
      <c r="L61" s="249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hidden="1" s="14" customFormat="1" ht="19.92" customHeight="1">
      <c r="A62" s="14"/>
      <c r="B62" s="244"/>
      <c r="C62" s="245"/>
      <c r="D62" s="246" t="s">
        <v>441</v>
      </c>
      <c r="E62" s="247"/>
      <c r="F62" s="247"/>
      <c r="G62" s="247"/>
      <c r="H62" s="247"/>
      <c r="I62" s="247"/>
      <c r="J62" s="248">
        <f>J96</f>
        <v>0</v>
      </c>
      <c r="K62" s="245"/>
      <c r="L62" s="249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hidden="1" s="14" customFormat="1" ht="19.92" customHeight="1">
      <c r="A63" s="14"/>
      <c r="B63" s="244"/>
      <c r="C63" s="245"/>
      <c r="D63" s="246" t="s">
        <v>442</v>
      </c>
      <c r="E63" s="247"/>
      <c r="F63" s="247"/>
      <c r="G63" s="247"/>
      <c r="H63" s="247"/>
      <c r="I63" s="247"/>
      <c r="J63" s="248">
        <f>J107</f>
        <v>0</v>
      </c>
      <c r="K63" s="245"/>
      <c r="L63" s="249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101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Oprava staničních kolejí v žst. Lázně Bělohrad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95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30" customHeight="1">
      <c r="A75" s="38"/>
      <c r="B75" s="39"/>
      <c r="C75" s="40"/>
      <c r="D75" s="40"/>
      <c r="E75" s="69" t="str">
        <f>E9</f>
        <v>OBJ 1 - NEOCEŇOVAT - materiál objednatele nedodávaný na místo stavby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žst. Lázně Bělohrad</v>
      </c>
      <c r="G77" s="40"/>
      <c r="H77" s="40"/>
      <c r="I77" s="32" t="s">
        <v>23</v>
      </c>
      <c r="J77" s="72" t="str">
        <f>IF(J12="","",J12)</f>
        <v>26. 9. 2022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Správa železnic, s.o.</v>
      </c>
      <c r="G79" s="40"/>
      <c r="H79" s="40"/>
      <c r="I79" s="32" t="s">
        <v>31</v>
      </c>
      <c r="J79" s="36" t="str">
        <f>E21</f>
        <v>bez PD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35</v>
      </c>
      <c r="J80" s="36" t="str">
        <f>E24</f>
        <v>Správa železnic, s.o.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9" customFormat="1" ht="29.28" customHeight="1">
      <c r="A82" s="165"/>
      <c r="B82" s="166"/>
      <c r="C82" s="167" t="s">
        <v>102</v>
      </c>
      <c r="D82" s="168" t="s">
        <v>57</v>
      </c>
      <c r="E82" s="168" t="s">
        <v>53</v>
      </c>
      <c r="F82" s="168" t="s">
        <v>54</v>
      </c>
      <c r="G82" s="168" t="s">
        <v>103</v>
      </c>
      <c r="H82" s="168" t="s">
        <v>104</v>
      </c>
      <c r="I82" s="168" t="s">
        <v>105</v>
      </c>
      <c r="J82" s="168" t="s">
        <v>99</v>
      </c>
      <c r="K82" s="169" t="s">
        <v>106</v>
      </c>
      <c r="L82" s="170"/>
      <c r="M82" s="92" t="s">
        <v>19</v>
      </c>
      <c r="N82" s="93" t="s">
        <v>42</v>
      </c>
      <c r="O82" s="93" t="s">
        <v>107</v>
      </c>
      <c r="P82" s="93" t="s">
        <v>108</v>
      </c>
      <c r="Q82" s="93" t="s">
        <v>109</v>
      </c>
      <c r="R82" s="93" t="s">
        <v>110</v>
      </c>
      <c r="S82" s="93" t="s">
        <v>111</v>
      </c>
      <c r="T82" s="94" t="s">
        <v>112</v>
      </c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</row>
    <row r="83" s="2" customFormat="1" ht="22.8" customHeight="1">
      <c r="A83" s="38"/>
      <c r="B83" s="39"/>
      <c r="C83" s="99" t="s">
        <v>113</v>
      </c>
      <c r="D83" s="40"/>
      <c r="E83" s="40"/>
      <c r="F83" s="40"/>
      <c r="G83" s="40"/>
      <c r="H83" s="40"/>
      <c r="I83" s="40"/>
      <c r="J83" s="171">
        <f>BK83</f>
        <v>0</v>
      </c>
      <c r="K83" s="40"/>
      <c r="L83" s="44"/>
      <c r="M83" s="95"/>
      <c r="N83" s="172"/>
      <c r="O83" s="96"/>
      <c r="P83" s="173">
        <f>P84</f>
        <v>0</v>
      </c>
      <c r="Q83" s="96"/>
      <c r="R83" s="173">
        <f>R84</f>
        <v>0</v>
      </c>
      <c r="S83" s="96"/>
      <c r="T83" s="174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100</v>
      </c>
      <c r="BK83" s="175">
        <f>BK84</f>
        <v>0</v>
      </c>
    </row>
    <row r="84" s="15" customFormat="1" ht="25.92" customHeight="1">
      <c r="A84" s="15"/>
      <c r="B84" s="250"/>
      <c r="C84" s="251"/>
      <c r="D84" s="252" t="s">
        <v>71</v>
      </c>
      <c r="E84" s="253" t="s">
        <v>443</v>
      </c>
      <c r="F84" s="253" t="s">
        <v>443</v>
      </c>
      <c r="G84" s="251"/>
      <c r="H84" s="251"/>
      <c r="I84" s="254"/>
      <c r="J84" s="255">
        <f>BK84</f>
        <v>0</v>
      </c>
      <c r="K84" s="251"/>
      <c r="L84" s="256"/>
      <c r="M84" s="257"/>
      <c r="N84" s="258"/>
      <c r="O84" s="258"/>
      <c r="P84" s="259">
        <f>P85+P96+P107</f>
        <v>0</v>
      </c>
      <c r="Q84" s="258"/>
      <c r="R84" s="259">
        <f>R85+R96+R107</f>
        <v>0</v>
      </c>
      <c r="S84" s="258"/>
      <c r="T84" s="260">
        <f>T85+T96+T107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261" t="s">
        <v>79</v>
      </c>
      <c r="AT84" s="262" t="s">
        <v>71</v>
      </c>
      <c r="AU84" s="262" t="s">
        <v>34</v>
      </c>
      <c r="AY84" s="261" t="s">
        <v>120</v>
      </c>
      <c r="BK84" s="263">
        <f>BK85+BK96+BK107</f>
        <v>0</v>
      </c>
    </row>
    <row r="85" s="15" customFormat="1" ht="22.8" customHeight="1">
      <c r="A85" s="15"/>
      <c r="B85" s="250"/>
      <c r="C85" s="251"/>
      <c r="D85" s="252" t="s">
        <v>71</v>
      </c>
      <c r="E85" s="264" t="s">
        <v>444</v>
      </c>
      <c r="F85" s="264" t="s">
        <v>445</v>
      </c>
      <c r="G85" s="251"/>
      <c r="H85" s="251"/>
      <c r="I85" s="254"/>
      <c r="J85" s="265">
        <f>BK85</f>
        <v>0</v>
      </c>
      <c r="K85" s="251"/>
      <c r="L85" s="256"/>
      <c r="M85" s="257"/>
      <c r="N85" s="258"/>
      <c r="O85" s="258"/>
      <c r="P85" s="259">
        <f>SUM(P86:P95)</f>
        <v>0</v>
      </c>
      <c r="Q85" s="258"/>
      <c r="R85" s="259">
        <f>SUM(R86:R95)</f>
        <v>0</v>
      </c>
      <c r="S85" s="258"/>
      <c r="T85" s="260">
        <f>SUM(T86:T95)</f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261" t="s">
        <v>79</v>
      </c>
      <c r="AT85" s="262" t="s">
        <v>71</v>
      </c>
      <c r="AU85" s="262" t="s">
        <v>79</v>
      </c>
      <c r="AY85" s="261" t="s">
        <v>120</v>
      </c>
      <c r="BK85" s="263">
        <f>SUM(BK86:BK95)</f>
        <v>0</v>
      </c>
    </row>
    <row r="86" s="2" customFormat="1" ht="16.5" customHeight="1">
      <c r="A86" s="38"/>
      <c r="B86" s="39"/>
      <c r="C86" s="222" t="s">
        <v>79</v>
      </c>
      <c r="D86" s="222" t="s">
        <v>222</v>
      </c>
      <c r="E86" s="223" t="s">
        <v>446</v>
      </c>
      <c r="F86" s="224" t="s">
        <v>447</v>
      </c>
      <c r="G86" s="225" t="s">
        <v>117</v>
      </c>
      <c r="H86" s="226">
        <v>920</v>
      </c>
      <c r="I86" s="227"/>
      <c r="J86" s="228">
        <f>ROUND(I86*H86,2)</f>
        <v>0</v>
      </c>
      <c r="K86" s="224" t="s">
        <v>19</v>
      </c>
      <c r="L86" s="229"/>
      <c r="M86" s="230" t="s">
        <v>19</v>
      </c>
      <c r="N86" s="231" t="s">
        <v>43</v>
      </c>
      <c r="O86" s="84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87" t="s">
        <v>138</v>
      </c>
      <c r="AT86" s="187" t="s">
        <v>222</v>
      </c>
      <c r="AU86" s="187" t="s">
        <v>81</v>
      </c>
      <c r="AY86" s="17" t="s">
        <v>120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7" t="s">
        <v>79</v>
      </c>
      <c r="BK86" s="188">
        <f>ROUND(I86*H86,2)</f>
        <v>0</v>
      </c>
      <c r="BL86" s="17" t="s">
        <v>119</v>
      </c>
      <c r="BM86" s="187" t="s">
        <v>448</v>
      </c>
    </row>
    <row r="87" s="11" customFormat="1">
      <c r="A87" s="11"/>
      <c r="B87" s="200"/>
      <c r="C87" s="201"/>
      <c r="D87" s="191" t="s">
        <v>121</v>
      </c>
      <c r="E87" s="202" t="s">
        <v>19</v>
      </c>
      <c r="F87" s="203" t="s">
        <v>449</v>
      </c>
      <c r="G87" s="201"/>
      <c r="H87" s="204">
        <v>920</v>
      </c>
      <c r="I87" s="205"/>
      <c r="J87" s="201"/>
      <c r="K87" s="201"/>
      <c r="L87" s="206"/>
      <c r="M87" s="207"/>
      <c r="N87" s="208"/>
      <c r="O87" s="208"/>
      <c r="P87" s="208"/>
      <c r="Q87" s="208"/>
      <c r="R87" s="208"/>
      <c r="S87" s="208"/>
      <c r="T87" s="209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T87" s="210" t="s">
        <v>121</v>
      </c>
      <c r="AU87" s="210" t="s">
        <v>81</v>
      </c>
      <c r="AV87" s="11" t="s">
        <v>81</v>
      </c>
      <c r="AW87" s="11" t="s">
        <v>33</v>
      </c>
      <c r="AX87" s="11" t="s">
        <v>34</v>
      </c>
      <c r="AY87" s="210" t="s">
        <v>120</v>
      </c>
    </row>
    <row r="88" s="12" customFormat="1">
      <c r="A88" s="12"/>
      <c r="B88" s="211"/>
      <c r="C88" s="212"/>
      <c r="D88" s="191" t="s">
        <v>121</v>
      </c>
      <c r="E88" s="213" t="s">
        <v>19</v>
      </c>
      <c r="F88" s="214" t="s">
        <v>124</v>
      </c>
      <c r="G88" s="212"/>
      <c r="H88" s="215">
        <v>920</v>
      </c>
      <c r="I88" s="216"/>
      <c r="J88" s="212"/>
      <c r="K88" s="212"/>
      <c r="L88" s="217"/>
      <c r="M88" s="218"/>
      <c r="N88" s="219"/>
      <c r="O88" s="219"/>
      <c r="P88" s="219"/>
      <c r="Q88" s="219"/>
      <c r="R88" s="219"/>
      <c r="S88" s="219"/>
      <c r="T88" s="220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1" t="s">
        <v>121</v>
      </c>
      <c r="AU88" s="221" t="s">
        <v>81</v>
      </c>
      <c r="AV88" s="12" t="s">
        <v>119</v>
      </c>
      <c r="AW88" s="12" t="s">
        <v>33</v>
      </c>
      <c r="AX88" s="12" t="s">
        <v>79</v>
      </c>
      <c r="AY88" s="221" t="s">
        <v>120</v>
      </c>
    </row>
    <row r="89" s="2" customFormat="1" ht="21.75" customHeight="1">
      <c r="A89" s="38"/>
      <c r="B89" s="39"/>
      <c r="C89" s="222" t="s">
        <v>81</v>
      </c>
      <c r="D89" s="222" t="s">
        <v>222</v>
      </c>
      <c r="E89" s="223" t="s">
        <v>450</v>
      </c>
      <c r="F89" s="224" t="s">
        <v>451</v>
      </c>
      <c r="G89" s="225" t="s">
        <v>127</v>
      </c>
      <c r="H89" s="226">
        <v>672</v>
      </c>
      <c r="I89" s="227"/>
      <c r="J89" s="228">
        <f>ROUND(I89*H89,2)</f>
        <v>0</v>
      </c>
      <c r="K89" s="224" t="s">
        <v>19</v>
      </c>
      <c r="L89" s="229"/>
      <c r="M89" s="230" t="s">
        <v>19</v>
      </c>
      <c r="N89" s="231" t="s">
        <v>43</v>
      </c>
      <c r="O89" s="84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87" t="s">
        <v>138</v>
      </c>
      <c r="AT89" s="187" t="s">
        <v>222</v>
      </c>
      <c r="AU89" s="187" t="s">
        <v>81</v>
      </c>
      <c r="AY89" s="17" t="s">
        <v>120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7" t="s">
        <v>79</v>
      </c>
      <c r="BK89" s="188">
        <f>ROUND(I89*H89,2)</f>
        <v>0</v>
      </c>
      <c r="BL89" s="17" t="s">
        <v>119</v>
      </c>
      <c r="BM89" s="187" t="s">
        <v>452</v>
      </c>
    </row>
    <row r="90" s="11" customFormat="1">
      <c r="A90" s="11"/>
      <c r="B90" s="200"/>
      <c r="C90" s="201"/>
      <c r="D90" s="191" t="s">
        <v>121</v>
      </c>
      <c r="E90" s="202" t="s">
        <v>19</v>
      </c>
      <c r="F90" s="203" t="s">
        <v>453</v>
      </c>
      <c r="G90" s="201"/>
      <c r="H90" s="204">
        <v>672</v>
      </c>
      <c r="I90" s="205"/>
      <c r="J90" s="201"/>
      <c r="K90" s="201"/>
      <c r="L90" s="206"/>
      <c r="M90" s="207"/>
      <c r="N90" s="208"/>
      <c r="O90" s="208"/>
      <c r="P90" s="208"/>
      <c r="Q90" s="208"/>
      <c r="R90" s="208"/>
      <c r="S90" s="208"/>
      <c r="T90" s="209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T90" s="210" t="s">
        <v>121</v>
      </c>
      <c r="AU90" s="210" t="s">
        <v>81</v>
      </c>
      <c r="AV90" s="11" t="s">
        <v>81</v>
      </c>
      <c r="AW90" s="11" t="s">
        <v>33</v>
      </c>
      <c r="AX90" s="11" t="s">
        <v>34</v>
      </c>
      <c r="AY90" s="210" t="s">
        <v>120</v>
      </c>
    </row>
    <row r="91" s="12" customFormat="1">
      <c r="A91" s="12"/>
      <c r="B91" s="211"/>
      <c r="C91" s="212"/>
      <c r="D91" s="191" t="s">
        <v>121</v>
      </c>
      <c r="E91" s="213" t="s">
        <v>19</v>
      </c>
      <c r="F91" s="214" t="s">
        <v>124</v>
      </c>
      <c r="G91" s="212"/>
      <c r="H91" s="215">
        <v>672</v>
      </c>
      <c r="I91" s="216"/>
      <c r="J91" s="212"/>
      <c r="K91" s="212"/>
      <c r="L91" s="217"/>
      <c r="M91" s="218"/>
      <c r="N91" s="219"/>
      <c r="O91" s="219"/>
      <c r="P91" s="219"/>
      <c r="Q91" s="219"/>
      <c r="R91" s="219"/>
      <c r="S91" s="219"/>
      <c r="T91" s="220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1" t="s">
        <v>121</v>
      </c>
      <c r="AU91" s="221" t="s">
        <v>81</v>
      </c>
      <c r="AV91" s="12" t="s">
        <v>119</v>
      </c>
      <c r="AW91" s="12" t="s">
        <v>33</v>
      </c>
      <c r="AX91" s="12" t="s">
        <v>79</v>
      </c>
      <c r="AY91" s="221" t="s">
        <v>120</v>
      </c>
    </row>
    <row r="92" s="2" customFormat="1" ht="24.15" customHeight="1">
      <c r="A92" s="38"/>
      <c r="B92" s="39"/>
      <c r="C92" s="222" t="s">
        <v>133</v>
      </c>
      <c r="D92" s="222" t="s">
        <v>222</v>
      </c>
      <c r="E92" s="223" t="s">
        <v>454</v>
      </c>
      <c r="F92" s="224" t="s">
        <v>455</v>
      </c>
      <c r="G92" s="225" t="s">
        <v>127</v>
      </c>
      <c r="H92" s="226">
        <v>2688</v>
      </c>
      <c r="I92" s="227"/>
      <c r="J92" s="228">
        <f>ROUND(I92*H92,2)</f>
        <v>0</v>
      </c>
      <c r="K92" s="224" t="s">
        <v>19</v>
      </c>
      <c r="L92" s="229"/>
      <c r="M92" s="230" t="s">
        <v>19</v>
      </c>
      <c r="N92" s="231" t="s">
        <v>43</v>
      </c>
      <c r="O92" s="84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87" t="s">
        <v>138</v>
      </c>
      <c r="AT92" s="187" t="s">
        <v>222</v>
      </c>
      <c r="AU92" s="187" t="s">
        <v>81</v>
      </c>
      <c r="AY92" s="17" t="s">
        <v>120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7" t="s">
        <v>79</v>
      </c>
      <c r="BK92" s="188">
        <f>ROUND(I92*H92,2)</f>
        <v>0</v>
      </c>
      <c r="BL92" s="17" t="s">
        <v>119</v>
      </c>
      <c r="BM92" s="187" t="s">
        <v>456</v>
      </c>
    </row>
    <row r="93" s="10" customFormat="1">
      <c r="A93" s="10"/>
      <c r="B93" s="189"/>
      <c r="C93" s="190"/>
      <c r="D93" s="191" t="s">
        <v>121</v>
      </c>
      <c r="E93" s="192" t="s">
        <v>19</v>
      </c>
      <c r="F93" s="193" t="s">
        <v>457</v>
      </c>
      <c r="G93" s="190"/>
      <c r="H93" s="192" t="s">
        <v>19</v>
      </c>
      <c r="I93" s="194"/>
      <c r="J93" s="190"/>
      <c r="K93" s="190"/>
      <c r="L93" s="195"/>
      <c r="M93" s="196"/>
      <c r="N93" s="197"/>
      <c r="O93" s="197"/>
      <c r="P93" s="197"/>
      <c r="Q93" s="197"/>
      <c r="R93" s="197"/>
      <c r="S93" s="197"/>
      <c r="T93" s="198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199" t="s">
        <v>121</v>
      </c>
      <c r="AU93" s="199" t="s">
        <v>81</v>
      </c>
      <c r="AV93" s="10" t="s">
        <v>79</v>
      </c>
      <c r="AW93" s="10" t="s">
        <v>33</v>
      </c>
      <c r="AX93" s="10" t="s">
        <v>34</v>
      </c>
      <c r="AY93" s="199" t="s">
        <v>120</v>
      </c>
    </row>
    <row r="94" s="11" customFormat="1">
      <c r="A94" s="11"/>
      <c r="B94" s="200"/>
      <c r="C94" s="201"/>
      <c r="D94" s="191" t="s">
        <v>121</v>
      </c>
      <c r="E94" s="202" t="s">
        <v>19</v>
      </c>
      <c r="F94" s="203" t="s">
        <v>458</v>
      </c>
      <c r="G94" s="201"/>
      <c r="H94" s="204">
        <v>2688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9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10" t="s">
        <v>121</v>
      </c>
      <c r="AU94" s="210" t="s">
        <v>81</v>
      </c>
      <c r="AV94" s="11" t="s">
        <v>81</v>
      </c>
      <c r="AW94" s="11" t="s">
        <v>33</v>
      </c>
      <c r="AX94" s="11" t="s">
        <v>34</v>
      </c>
      <c r="AY94" s="210" t="s">
        <v>120</v>
      </c>
    </row>
    <row r="95" s="12" customFormat="1">
      <c r="A95" s="12"/>
      <c r="B95" s="211"/>
      <c r="C95" s="212"/>
      <c r="D95" s="191" t="s">
        <v>121</v>
      </c>
      <c r="E95" s="213" t="s">
        <v>19</v>
      </c>
      <c r="F95" s="214" t="s">
        <v>124</v>
      </c>
      <c r="G95" s="212"/>
      <c r="H95" s="215">
        <v>2688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1" t="s">
        <v>121</v>
      </c>
      <c r="AU95" s="221" t="s">
        <v>81</v>
      </c>
      <c r="AV95" s="12" t="s">
        <v>119</v>
      </c>
      <c r="AW95" s="12" t="s">
        <v>33</v>
      </c>
      <c r="AX95" s="12" t="s">
        <v>79</v>
      </c>
      <c r="AY95" s="221" t="s">
        <v>120</v>
      </c>
    </row>
    <row r="96" s="15" customFormat="1" ht="22.8" customHeight="1">
      <c r="A96" s="15"/>
      <c r="B96" s="250"/>
      <c r="C96" s="251"/>
      <c r="D96" s="252" t="s">
        <v>71</v>
      </c>
      <c r="E96" s="264" t="s">
        <v>459</v>
      </c>
      <c r="F96" s="264" t="s">
        <v>460</v>
      </c>
      <c r="G96" s="251"/>
      <c r="H96" s="251"/>
      <c r="I96" s="254"/>
      <c r="J96" s="265">
        <f>BK96</f>
        <v>0</v>
      </c>
      <c r="K96" s="251"/>
      <c r="L96" s="256"/>
      <c r="M96" s="257"/>
      <c r="N96" s="258"/>
      <c r="O96" s="258"/>
      <c r="P96" s="259">
        <f>SUM(P97:P106)</f>
        <v>0</v>
      </c>
      <c r="Q96" s="258"/>
      <c r="R96" s="259">
        <f>SUM(R97:R106)</f>
        <v>0</v>
      </c>
      <c r="S96" s="258"/>
      <c r="T96" s="260">
        <f>SUM(T97:T106)</f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261" t="s">
        <v>79</v>
      </c>
      <c r="AT96" s="262" t="s">
        <v>71</v>
      </c>
      <c r="AU96" s="262" t="s">
        <v>79</v>
      </c>
      <c r="AY96" s="261" t="s">
        <v>120</v>
      </c>
      <c r="BK96" s="263">
        <f>SUM(BK97:BK106)</f>
        <v>0</v>
      </c>
    </row>
    <row r="97" s="2" customFormat="1" ht="16.5" customHeight="1">
      <c r="A97" s="38"/>
      <c r="B97" s="39"/>
      <c r="C97" s="222" t="s">
        <v>129</v>
      </c>
      <c r="D97" s="222" t="s">
        <v>222</v>
      </c>
      <c r="E97" s="223" t="s">
        <v>446</v>
      </c>
      <c r="F97" s="224" t="s">
        <v>447</v>
      </c>
      <c r="G97" s="225" t="s">
        <v>117</v>
      </c>
      <c r="H97" s="226">
        <v>1000</v>
      </c>
      <c r="I97" s="227"/>
      <c r="J97" s="228">
        <f>ROUND(I97*H97,2)</f>
        <v>0</v>
      </c>
      <c r="K97" s="224" t="s">
        <v>19</v>
      </c>
      <c r="L97" s="229"/>
      <c r="M97" s="230" t="s">
        <v>19</v>
      </c>
      <c r="N97" s="231" t="s">
        <v>43</v>
      </c>
      <c r="O97" s="84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87" t="s">
        <v>138</v>
      </c>
      <c r="AT97" s="187" t="s">
        <v>222</v>
      </c>
      <c r="AU97" s="187" t="s">
        <v>81</v>
      </c>
      <c r="AY97" s="17" t="s">
        <v>120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7" t="s">
        <v>79</v>
      </c>
      <c r="BK97" s="188">
        <f>ROUND(I97*H97,2)</f>
        <v>0</v>
      </c>
      <c r="BL97" s="17" t="s">
        <v>119</v>
      </c>
      <c r="BM97" s="187" t="s">
        <v>461</v>
      </c>
    </row>
    <row r="98" s="11" customFormat="1">
      <c r="A98" s="11"/>
      <c r="B98" s="200"/>
      <c r="C98" s="201"/>
      <c r="D98" s="191" t="s">
        <v>121</v>
      </c>
      <c r="E98" s="202" t="s">
        <v>19</v>
      </c>
      <c r="F98" s="203" t="s">
        <v>462</v>
      </c>
      <c r="G98" s="201"/>
      <c r="H98" s="204">
        <v>1000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10" t="s">
        <v>121</v>
      </c>
      <c r="AU98" s="210" t="s">
        <v>81</v>
      </c>
      <c r="AV98" s="11" t="s">
        <v>81</v>
      </c>
      <c r="AW98" s="11" t="s">
        <v>33</v>
      </c>
      <c r="AX98" s="11" t="s">
        <v>34</v>
      </c>
      <c r="AY98" s="210" t="s">
        <v>120</v>
      </c>
    </row>
    <row r="99" s="12" customFormat="1">
      <c r="A99" s="12"/>
      <c r="B99" s="211"/>
      <c r="C99" s="212"/>
      <c r="D99" s="191" t="s">
        <v>121</v>
      </c>
      <c r="E99" s="213" t="s">
        <v>19</v>
      </c>
      <c r="F99" s="214" t="s">
        <v>124</v>
      </c>
      <c r="G99" s="212"/>
      <c r="H99" s="215">
        <v>1000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20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1" t="s">
        <v>121</v>
      </c>
      <c r="AU99" s="221" t="s">
        <v>81</v>
      </c>
      <c r="AV99" s="12" t="s">
        <v>119</v>
      </c>
      <c r="AW99" s="12" t="s">
        <v>33</v>
      </c>
      <c r="AX99" s="12" t="s">
        <v>79</v>
      </c>
      <c r="AY99" s="221" t="s">
        <v>120</v>
      </c>
    </row>
    <row r="100" s="2" customFormat="1" ht="21.75" customHeight="1">
      <c r="A100" s="38"/>
      <c r="B100" s="39"/>
      <c r="C100" s="222" t="s">
        <v>119</v>
      </c>
      <c r="D100" s="222" t="s">
        <v>222</v>
      </c>
      <c r="E100" s="223" t="s">
        <v>450</v>
      </c>
      <c r="F100" s="224" t="s">
        <v>451</v>
      </c>
      <c r="G100" s="225" t="s">
        <v>127</v>
      </c>
      <c r="H100" s="226">
        <v>728</v>
      </c>
      <c r="I100" s="227"/>
      <c r="J100" s="228">
        <f>ROUND(I100*H100,2)</f>
        <v>0</v>
      </c>
      <c r="K100" s="224" t="s">
        <v>19</v>
      </c>
      <c r="L100" s="229"/>
      <c r="M100" s="230" t="s">
        <v>19</v>
      </c>
      <c r="N100" s="231" t="s">
        <v>43</v>
      </c>
      <c r="O100" s="84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7" t="s">
        <v>138</v>
      </c>
      <c r="AT100" s="187" t="s">
        <v>222</v>
      </c>
      <c r="AU100" s="187" t="s">
        <v>81</v>
      </c>
      <c r="AY100" s="17" t="s">
        <v>120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7" t="s">
        <v>79</v>
      </c>
      <c r="BK100" s="188">
        <f>ROUND(I100*H100,2)</f>
        <v>0</v>
      </c>
      <c r="BL100" s="17" t="s">
        <v>119</v>
      </c>
      <c r="BM100" s="187" t="s">
        <v>463</v>
      </c>
    </row>
    <row r="101" s="11" customFormat="1">
      <c r="A101" s="11"/>
      <c r="B101" s="200"/>
      <c r="C101" s="201"/>
      <c r="D101" s="191" t="s">
        <v>121</v>
      </c>
      <c r="E101" s="202" t="s">
        <v>19</v>
      </c>
      <c r="F101" s="203" t="s">
        <v>464</v>
      </c>
      <c r="G101" s="201"/>
      <c r="H101" s="204">
        <v>728</v>
      </c>
      <c r="I101" s="205"/>
      <c r="J101" s="201"/>
      <c r="K101" s="201"/>
      <c r="L101" s="206"/>
      <c r="M101" s="207"/>
      <c r="N101" s="208"/>
      <c r="O101" s="208"/>
      <c r="P101" s="208"/>
      <c r="Q101" s="208"/>
      <c r="R101" s="208"/>
      <c r="S101" s="208"/>
      <c r="T101" s="209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T101" s="210" t="s">
        <v>121</v>
      </c>
      <c r="AU101" s="210" t="s">
        <v>81</v>
      </c>
      <c r="AV101" s="11" t="s">
        <v>81</v>
      </c>
      <c r="AW101" s="11" t="s">
        <v>33</v>
      </c>
      <c r="AX101" s="11" t="s">
        <v>34</v>
      </c>
      <c r="AY101" s="210" t="s">
        <v>120</v>
      </c>
    </row>
    <row r="102" s="12" customFormat="1">
      <c r="A102" s="12"/>
      <c r="B102" s="211"/>
      <c r="C102" s="212"/>
      <c r="D102" s="191" t="s">
        <v>121</v>
      </c>
      <c r="E102" s="213" t="s">
        <v>19</v>
      </c>
      <c r="F102" s="214" t="s">
        <v>124</v>
      </c>
      <c r="G102" s="212"/>
      <c r="H102" s="215">
        <v>728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1" t="s">
        <v>121</v>
      </c>
      <c r="AU102" s="221" t="s">
        <v>81</v>
      </c>
      <c r="AV102" s="12" t="s">
        <v>119</v>
      </c>
      <c r="AW102" s="12" t="s">
        <v>33</v>
      </c>
      <c r="AX102" s="12" t="s">
        <v>79</v>
      </c>
      <c r="AY102" s="221" t="s">
        <v>120</v>
      </c>
    </row>
    <row r="103" s="2" customFormat="1" ht="24.15" customHeight="1">
      <c r="A103" s="38"/>
      <c r="B103" s="39"/>
      <c r="C103" s="222" t="s">
        <v>149</v>
      </c>
      <c r="D103" s="222" t="s">
        <v>222</v>
      </c>
      <c r="E103" s="223" t="s">
        <v>454</v>
      </c>
      <c r="F103" s="224" t="s">
        <v>455</v>
      </c>
      <c r="G103" s="225" t="s">
        <v>127</v>
      </c>
      <c r="H103" s="226">
        <v>2912</v>
      </c>
      <c r="I103" s="227"/>
      <c r="J103" s="228">
        <f>ROUND(I103*H103,2)</f>
        <v>0</v>
      </c>
      <c r="K103" s="224" t="s">
        <v>19</v>
      </c>
      <c r="L103" s="229"/>
      <c r="M103" s="230" t="s">
        <v>19</v>
      </c>
      <c r="N103" s="231" t="s">
        <v>43</v>
      </c>
      <c r="O103" s="84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87" t="s">
        <v>138</v>
      </c>
      <c r="AT103" s="187" t="s">
        <v>222</v>
      </c>
      <c r="AU103" s="187" t="s">
        <v>81</v>
      </c>
      <c r="AY103" s="17" t="s">
        <v>120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7" t="s">
        <v>79</v>
      </c>
      <c r="BK103" s="188">
        <f>ROUND(I103*H103,2)</f>
        <v>0</v>
      </c>
      <c r="BL103" s="17" t="s">
        <v>119</v>
      </c>
      <c r="BM103" s="187" t="s">
        <v>465</v>
      </c>
    </row>
    <row r="104" s="10" customFormat="1">
      <c r="A104" s="10"/>
      <c r="B104" s="189"/>
      <c r="C104" s="190"/>
      <c r="D104" s="191" t="s">
        <v>121</v>
      </c>
      <c r="E104" s="192" t="s">
        <v>19</v>
      </c>
      <c r="F104" s="193" t="s">
        <v>457</v>
      </c>
      <c r="G104" s="190"/>
      <c r="H104" s="192" t="s">
        <v>19</v>
      </c>
      <c r="I104" s="194"/>
      <c r="J104" s="190"/>
      <c r="K104" s="190"/>
      <c r="L104" s="195"/>
      <c r="M104" s="196"/>
      <c r="N104" s="197"/>
      <c r="O104" s="197"/>
      <c r="P104" s="197"/>
      <c r="Q104" s="197"/>
      <c r="R104" s="197"/>
      <c r="S104" s="197"/>
      <c r="T104" s="198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199" t="s">
        <v>121</v>
      </c>
      <c r="AU104" s="199" t="s">
        <v>81</v>
      </c>
      <c r="AV104" s="10" t="s">
        <v>79</v>
      </c>
      <c r="AW104" s="10" t="s">
        <v>33</v>
      </c>
      <c r="AX104" s="10" t="s">
        <v>34</v>
      </c>
      <c r="AY104" s="199" t="s">
        <v>120</v>
      </c>
    </row>
    <row r="105" s="11" customFormat="1">
      <c r="A105" s="11"/>
      <c r="B105" s="200"/>
      <c r="C105" s="201"/>
      <c r="D105" s="191" t="s">
        <v>121</v>
      </c>
      <c r="E105" s="202" t="s">
        <v>19</v>
      </c>
      <c r="F105" s="203" t="s">
        <v>466</v>
      </c>
      <c r="G105" s="201"/>
      <c r="H105" s="204">
        <v>2912</v>
      </c>
      <c r="I105" s="205"/>
      <c r="J105" s="201"/>
      <c r="K105" s="201"/>
      <c r="L105" s="206"/>
      <c r="M105" s="207"/>
      <c r="N105" s="208"/>
      <c r="O105" s="208"/>
      <c r="P105" s="208"/>
      <c r="Q105" s="208"/>
      <c r="R105" s="208"/>
      <c r="S105" s="208"/>
      <c r="T105" s="209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T105" s="210" t="s">
        <v>121</v>
      </c>
      <c r="AU105" s="210" t="s">
        <v>81</v>
      </c>
      <c r="AV105" s="11" t="s">
        <v>81</v>
      </c>
      <c r="AW105" s="11" t="s">
        <v>33</v>
      </c>
      <c r="AX105" s="11" t="s">
        <v>34</v>
      </c>
      <c r="AY105" s="210" t="s">
        <v>120</v>
      </c>
    </row>
    <row r="106" s="12" customFormat="1">
      <c r="A106" s="12"/>
      <c r="B106" s="211"/>
      <c r="C106" s="212"/>
      <c r="D106" s="191" t="s">
        <v>121</v>
      </c>
      <c r="E106" s="213" t="s">
        <v>19</v>
      </c>
      <c r="F106" s="214" t="s">
        <v>124</v>
      </c>
      <c r="G106" s="212"/>
      <c r="H106" s="215">
        <v>2912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1" t="s">
        <v>121</v>
      </c>
      <c r="AU106" s="221" t="s">
        <v>81</v>
      </c>
      <c r="AV106" s="12" t="s">
        <v>119</v>
      </c>
      <c r="AW106" s="12" t="s">
        <v>33</v>
      </c>
      <c r="AX106" s="12" t="s">
        <v>79</v>
      </c>
      <c r="AY106" s="221" t="s">
        <v>120</v>
      </c>
    </row>
    <row r="107" s="15" customFormat="1" ht="22.8" customHeight="1">
      <c r="A107" s="15"/>
      <c r="B107" s="250"/>
      <c r="C107" s="251"/>
      <c r="D107" s="252" t="s">
        <v>71</v>
      </c>
      <c r="E107" s="264" t="s">
        <v>467</v>
      </c>
      <c r="F107" s="264" t="s">
        <v>468</v>
      </c>
      <c r="G107" s="251"/>
      <c r="H107" s="251"/>
      <c r="I107" s="254"/>
      <c r="J107" s="265">
        <f>BK107</f>
        <v>0</v>
      </c>
      <c r="K107" s="251"/>
      <c r="L107" s="256"/>
      <c r="M107" s="257"/>
      <c r="N107" s="258"/>
      <c r="O107" s="258"/>
      <c r="P107" s="259">
        <f>SUM(P108:P110)</f>
        <v>0</v>
      </c>
      <c r="Q107" s="258"/>
      <c r="R107" s="259">
        <f>SUM(R108:R110)</f>
        <v>0</v>
      </c>
      <c r="S107" s="258"/>
      <c r="T107" s="260">
        <f>SUM(T108:T110)</f>
        <v>0</v>
      </c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R107" s="261" t="s">
        <v>79</v>
      </c>
      <c r="AT107" s="262" t="s">
        <v>71</v>
      </c>
      <c r="AU107" s="262" t="s">
        <v>79</v>
      </c>
      <c r="AY107" s="261" t="s">
        <v>120</v>
      </c>
      <c r="BK107" s="263">
        <f>SUM(BK108:BK110)</f>
        <v>0</v>
      </c>
    </row>
    <row r="108" s="2" customFormat="1" ht="16.5" customHeight="1">
      <c r="A108" s="38"/>
      <c r="B108" s="39"/>
      <c r="C108" s="222" t="s">
        <v>140</v>
      </c>
      <c r="D108" s="222" t="s">
        <v>222</v>
      </c>
      <c r="E108" s="223" t="s">
        <v>469</v>
      </c>
      <c r="F108" s="224" t="s">
        <v>470</v>
      </c>
      <c r="G108" s="225" t="s">
        <v>127</v>
      </c>
      <c r="H108" s="226">
        <v>186</v>
      </c>
      <c r="I108" s="227"/>
      <c r="J108" s="228">
        <f>ROUND(I108*H108,2)</f>
        <v>0</v>
      </c>
      <c r="K108" s="224" t="s">
        <v>19</v>
      </c>
      <c r="L108" s="229"/>
      <c r="M108" s="230" t="s">
        <v>19</v>
      </c>
      <c r="N108" s="231" t="s">
        <v>43</v>
      </c>
      <c r="O108" s="84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7" t="s">
        <v>138</v>
      </c>
      <c r="AT108" s="187" t="s">
        <v>222</v>
      </c>
      <c r="AU108" s="187" t="s">
        <v>81</v>
      </c>
      <c r="AY108" s="17" t="s">
        <v>120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7" t="s">
        <v>79</v>
      </c>
      <c r="BK108" s="188">
        <f>ROUND(I108*H108,2)</f>
        <v>0</v>
      </c>
      <c r="BL108" s="17" t="s">
        <v>119</v>
      </c>
      <c r="BM108" s="187" t="s">
        <v>471</v>
      </c>
    </row>
    <row r="109" s="11" customFormat="1">
      <c r="A109" s="11"/>
      <c r="B109" s="200"/>
      <c r="C109" s="201"/>
      <c r="D109" s="191" t="s">
        <v>121</v>
      </c>
      <c r="E109" s="202" t="s">
        <v>19</v>
      </c>
      <c r="F109" s="203" t="s">
        <v>472</v>
      </c>
      <c r="G109" s="201"/>
      <c r="H109" s="204">
        <v>186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10" t="s">
        <v>121</v>
      </c>
      <c r="AU109" s="210" t="s">
        <v>81</v>
      </c>
      <c r="AV109" s="11" t="s">
        <v>81</v>
      </c>
      <c r="AW109" s="11" t="s">
        <v>33</v>
      </c>
      <c r="AX109" s="11" t="s">
        <v>34</v>
      </c>
      <c r="AY109" s="210" t="s">
        <v>120</v>
      </c>
    </row>
    <row r="110" s="12" customFormat="1">
      <c r="A110" s="12"/>
      <c r="B110" s="211"/>
      <c r="C110" s="212"/>
      <c r="D110" s="191" t="s">
        <v>121</v>
      </c>
      <c r="E110" s="213" t="s">
        <v>19</v>
      </c>
      <c r="F110" s="214" t="s">
        <v>124</v>
      </c>
      <c r="G110" s="212"/>
      <c r="H110" s="215">
        <v>186</v>
      </c>
      <c r="I110" s="216"/>
      <c r="J110" s="212"/>
      <c r="K110" s="212"/>
      <c r="L110" s="217"/>
      <c r="M110" s="235"/>
      <c r="N110" s="236"/>
      <c r="O110" s="236"/>
      <c r="P110" s="236"/>
      <c r="Q110" s="236"/>
      <c r="R110" s="236"/>
      <c r="S110" s="236"/>
      <c r="T110" s="237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1" t="s">
        <v>121</v>
      </c>
      <c r="AU110" s="221" t="s">
        <v>81</v>
      </c>
      <c r="AV110" s="12" t="s">
        <v>119</v>
      </c>
      <c r="AW110" s="12" t="s">
        <v>33</v>
      </c>
      <c r="AX110" s="12" t="s">
        <v>79</v>
      </c>
      <c r="AY110" s="221" t="s">
        <v>120</v>
      </c>
    </row>
    <row r="111" s="2" customFormat="1" ht="6.96" customHeight="1">
      <c r="A111" s="38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44"/>
      <c r="M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</sheetData>
  <sheetProtection sheet="1" autoFilter="0" formatColumns="0" formatRows="0" objects="1" scenarios="1" spinCount="100000" saltValue="/ME0lXYHXdDQYhQgr49CrYOB6ud/pMAqCtJsVNX19f4aoCXLbPIPQZhHh+8MymIxv8HT/PnzsvBOBbJOAzqbqQ==" hashValue="Jlr/qUVj0SYPh43ZPSGchD71Y5Wi5nvz9tXJ60aBkzKLidW4yI+Nx9RH+NPHyRz9WsP3k3zNGgTGxkIs+MEZOw==" algorithmName="SHA-512" password="CC35"/>
  <autoFilter ref="C82:K11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Oprava staničních kolejí v žst. Lázně Bělohrad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473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26. 9. 2022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27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8"/>
      <c r="B27" s="139"/>
      <c r="C27" s="138"/>
      <c r="D27" s="138"/>
      <c r="E27" s="140" t="s">
        <v>37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ROUND(J79, 15)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ROUND((SUM(BE79:BE94)),  15)</f>
        <v>0</v>
      </c>
      <c r="G33" s="38"/>
      <c r="H33" s="38"/>
      <c r="I33" s="148">
        <v>0.20999999999999999</v>
      </c>
      <c r="J33" s="147">
        <f>ROUND(((SUM(BE79:BE94))*I33),  15)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ROUND((SUM(BF79:BF94)),  15)</f>
        <v>0</v>
      </c>
      <c r="G34" s="38"/>
      <c r="H34" s="38"/>
      <c r="I34" s="148">
        <v>0.14999999999999999</v>
      </c>
      <c r="J34" s="147">
        <f>ROUND(((SUM(BF79:BF94))*I34),  15)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ROUND((SUM(BG79:BG94)),  15)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ROUND((SUM(BH79:BH94)),  15)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ROUND((SUM(BI79:BI94)),  15)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staničních kolejí v žst. Lázně Bělohrad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VON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žst. Lázně Bělohrad</v>
      </c>
      <c r="G52" s="40"/>
      <c r="H52" s="40"/>
      <c r="I52" s="32" t="s">
        <v>23</v>
      </c>
      <c r="J52" s="72" t="str">
        <f>IF(J12="","",J12)</f>
        <v>26. 9. 2022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>bez PD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J79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hidden="1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3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/>
    <row r="63" hidden="1"/>
    <row r="64" hidden="1"/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101</v>
      </c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160" t="str">
        <f>E7</f>
        <v>Oprava staničních kolejí v žst. Lázně Bělohrad</v>
      </c>
      <c r="F69" s="32"/>
      <c r="G69" s="32"/>
      <c r="H69" s="32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95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69" t="str">
        <f>E9</f>
        <v>VON - Vedlejší a ostatní náklady</v>
      </c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21</v>
      </c>
      <c r="D73" s="40"/>
      <c r="E73" s="40"/>
      <c r="F73" s="27" t="str">
        <f>F12</f>
        <v>žst. Lázně Bělohrad</v>
      </c>
      <c r="G73" s="40"/>
      <c r="H73" s="40"/>
      <c r="I73" s="32" t="s">
        <v>23</v>
      </c>
      <c r="J73" s="72" t="str">
        <f>IF(J12="","",J12)</f>
        <v>26. 9. 2022</v>
      </c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5.15" customHeight="1">
      <c r="A75" s="38"/>
      <c r="B75" s="39"/>
      <c r="C75" s="32" t="s">
        <v>25</v>
      </c>
      <c r="D75" s="40"/>
      <c r="E75" s="40"/>
      <c r="F75" s="27" t="str">
        <f>E15</f>
        <v>Správa železnic, s.o.</v>
      </c>
      <c r="G75" s="40"/>
      <c r="H75" s="40"/>
      <c r="I75" s="32" t="s">
        <v>31</v>
      </c>
      <c r="J75" s="36" t="str">
        <f>E21</f>
        <v>bez PD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29</v>
      </c>
      <c r="D76" s="40"/>
      <c r="E76" s="40"/>
      <c r="F76" s="27" t="str">
        <f>IF(E18="","",E18)</f>
        <v>Vyplň údaj</v>
      </c>
      <c r="G76" s="40"/>
      <c r="H76" s="40"/>
      <c r="I76" s="32" t="s">
        <v>35</v>
      </c>
      <c r="J76" s="36" t="str">
        <f>E24</f>
        <v>Správa železnic, s.o.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0.32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9" customFormat="1" ht="29.28" customHeight="1">
      <c r="A78" s="165"/>
      <c r="B78" s="166"/>
      <c r="C78" s="167" t="s">
        <v>102</v>
      </c>
      <c r="D78" s="168" t="s">
        <v>57</v>
      </c>
      <c r="E78" s="168" t="s">
        <v>53</v>
      </c>
      <c r="F78" s="168" t="s">
        <v>54</v>
      </c>
      <c r="G78" s="168" t="s">
        <v>103</v>
      </c>
      <c r="H78" s="168" t="s">
        <v>104</v>
      </c>
      <c r="I78" s="168" t="s">
        <v>105</v>
      </c>
      <c r="J78" s="168" t="s">
        <v>99</v>
      </c>
      <c r="K78" s="169" t="s">
        <v>106</v>
      </c>
      <c r="L78" s="170"/>
      <c r="M78" s="92" t="s">
        <v>19</v>
      </c>
      <c r="N78" s="93" t="s">
        <v>42</v>
      </c>
      <c r="O78" s="93" t="s">
        <v>107</v>
      </c>
      <c r="P78" s="93" t="s">
        <v>108</v>
      </c>
      <c r="Q78" s="93" t="s">
        <v>109</v>
      </c>
      <c r="R78" s="93" t="s">
        <v>110</v>
      </c>
      <c r="S78" s="93" t="s">
        <v>111</v>
      </c>
      <c r="T78" s="94" t="s">
        <v>112</v>
      </c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</row>
    <row r="79" s="2" customFormat="1" ht="22.8" customHeight="1">
      <c r="A79" s="38"/>
      <c r="B79" s="39"/>
      <c r="C79" s="99" t="s">
        <v>113</v>
      </c>
      <c r="D79" s="40"/>
      <c r="E79" s="40"/>
      <c r="F79" s="40"/>
      <c r="G79" s="40"/>
      <c r="H79" s="40"/>
      <c r="I79" s="40"/>
      <c r="J79" s="171">
        <f>BK79</f>
        <v>0</v>
      </c>
      <c r="K79" s="40"/>
      <c r="L79" s="44"/>
      <c r="M79" s="95"/>
      <c r="N79" s="172"/>
      <c r="O79" s="96"/>
      <c r="P79" s="173">
        <f>SUM(P80:P94)</f>
        <v>0</v>
      </c>
      <c r="Q79" s="96"/>
      <c r="R79" s="173">
        <f>SUM(R80:R94)</f>
        <v>0</v>
      </c>
      <c r="S79" s="96"/>
      <c r="T79" s="174">
        <f>SUM(T80:T94)</f>
        <v>0</v>
      </c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T79" s="17" t="s">
        <v>71</v>
      </c>
      <c r="AU79" s="17" t="s">
        <v>100</v>
      </c>
      <c r="BK79" s="175">
        <f>SUM(BK80:BK94)</f>
        <v>0</v>
      </c>
    </row>
    <row r="80" s="2" customFormat="1" ht="24.15" customHeight="1">
      <c r="A80" s="38"/>
      <c r="B80" s="39"/>
      <c r="C80" s="176" t="s">
        <v>79</v>
      </c>
      <c r="D80" s="176" t="s">
        <v>114</v>
      </c>
      <c r="E80" s="177" t="s">
        <v>474</v>
      </c>
      <c r="F80" s="178" t="s">
        <v>475</v>
      </c>
      <c r="G80" s="179" t="s">
        <v>476</v>
      </c>
      <c r="H80" s="266"/>
      <c r="I80" s="181"/>
      <c r="J80" s="182">
        <f>ROUND(I80*H80,2)</f>
        <v>0</v>
      </c>
      <c r="K80" s="178" t="s">
        <v>118</v>
      </c>
      <c r="L80" s="44"/>
      <c r="M80" s="183" t="s">
        <v>19</v>
      </c>
      <c r="N80" s="184" t="s">
        <v>43</v>
      </c>
      <c r="O80" s="84"/>
      <c r="P80" s="185">
        <f>O80*H80</f>
        <v>0</v>
      </c>
      <c r="Q80" s="185">
        <v>0</v>
      </c>
      <c r="R80" s="185">
        <f>Q80*H80</f>
        <v>0</v>
      </c>
      <c r="S80" s="185">
        <v>0</v>
      </c>
      <c r="T80" s="186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187" t="s">
        <v>477</v>
      </c>
      <c r="AT80" s="187" t="s">
        <v>114</v>
      </c>
      <c r="AU80" s="187" t="s">
        <v>34</v>
      </c>
      <c r="AY80" s="17" t="s">
        <v>120</v>
      </c>
      <c r="BE80" s="188">
        <f>IF(N80="základní",J80,0)</f>
        <v>0</v>
      </c>
      <c r="BF80" s="188">
        <f>IF(N80="snížená",J80,0)</f>
        <v>0</v>
      </c>
      <c r="BG80" s="188">
        <f>IF(N80="zákl. přenesená",J80,0)</f>
        <v>0</v>
      </c>
      <c r="BH80" s="188">
        <f>IF(N80="sníž. přenesená",J80,0)</f>
        <v>0</v>
      </c>
      <c r="BI80" s="188">
        <f>IF(N80="nulová",J80,0)</f>
        <v>0</v>
      </c>
      <c r="BJ80" s="17" t="s">
        <v>79</v>
      </c>
      <c r="BK80" s="188">
        <f>ROUND(I80*H80,2)</f>
        <v>0</v>
      </c>
      <c r="BL80" s="17" t="s">
        <v>477</v>
      </c>
      <c r="BM80" s="187" t="s">
        <v>81</v>
      </c>
    </row>
    <row r="81" s="2" customFormat="1" ht="24.15" customHeight="1">
      <c r="A81" s="38"/>
      <c r="B81" s="39"/>
      <c r="C81" s="176" t="s">
        <v>81</v>
      </c>
      <c r="D81" s="176" t="s">
        <v>114</v>
      </c>
      <c r="E81" s="177" t="s">
        <v>478</v>
      </c>
      <c r="F81" s="178" t="s">
        <v>479</v>
      </c>
      <c r="G81" s="179" t="s">
        <v>476</v>
      </c>
      <c r="H81" s="266"/>
      <c r="I81" s="181"/>
      <c r="J81" s="182">
        <f>ROUND(I81*H81,2)</f>
        <v>0</v>
      </c>
      <c r="K81" s="178" t="s">
        <v>118</v>
      </c>
      <c r="L81" s="44"/>
      <c r="M81" s="183" t="s">
        <v>19</v>
      </c>
      <c r="N81" s="184" t="s">
        <v>43</v>
      </c>
      <c r="O81" s="84"/>
      <c r="P81" s="185">
        <f>O81*H81</f>
        <v>0</v>
      </c>
      <c r="Q81" s="185">
        <v>0</v>
      </c>
      <c r="R81" s="185">
        <f>Q81*H81</f>
        <v>0</v>
      </c>
      <c r="S81" s="185">
        <v>0</v>
      </c>
      <c r="T81" s="186">
        <f>S81*H81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R81" s="187" t="s">
        <v>477</v>
      </c>
      <c r="AT81" s="187" t="s">
        <v>114</v>
      </c>
      <c r="AU81" s="187" t="s">
        <v>34</v>
      </c>
      <c r="AY81" s="17" t="s">
        <v>120</v>
      </c>
      <c r="BE81" s="188">
        <f>IF(N81="základní",J81,0)</f>
        <v>0</v>
      </c>
      <c r="BF81" s="188">
        <f>IF(N81="snížená",J81,0)</f>
        <v>0</v>
      </c>
      <c r="BG81" s="188">
        <f>IF(N81="zákl. přenesená",J81,0)</f>
        <v>0</v>
      </c>
      <c r="BH81" s="188">
        <f>IF(N81="sníž. přenesená",J81,0)</f>
        <v>0</v>
      </c>
      <c r="BI81" s="188">
        <f>IF(N81="nulová",J81,0)</f>
        <v>0</v>
      </c>
      <c r="BJ81" s="17" t="s">
        <v>79</v>
      </c>
      <c r="BK81" s="188">
        <f>ROUND(I81*H81,2)</f>
        <v>0</v>
      </c>
      <c r="BL81" s="17" t="s">
        <v>477</v>
      </c>
      <c r="BM81" s="187" t="s">
        <v>119</v>
      </c>
    </row>
    <row r="82" s="2" customFormat="1" ht="21.75" customHeight="1">
      <c r="A82" s="38"/>
      <c r="B82" s="39"/>
      <c r="C82" s="176" t="s">
        <v>129</v>
      </c>
      <c r="D82" s="176" t="s">
        <v>114</v>
      </c>
      <c r="E82" s="177" t="s">
        <v>480</v>
      </c>
      <c r="F82" s="178" t="s">
        <v>481</v>
      </c>
      <c r="G82" s="179" t="s">
        <v>476</v>
      </c>
      <c r="H82" s="266"/>
      <c r="I82" s="181"/>
      <c r="J82" s="182">
        <f>ROUND(I82*H82,2)</f>
        <v>0</v>
      </c>
      <c r="K82" s="178" t="s">
        <v>118</v>
      </c>
      <c r="L82" s="44"/>
      <c r="M82" s="183" t="s">
        <v>19</v>
      </c>
      <c r="N82" s="184" t="s">
        <v>43</v>
      </c>
      <c r="O82" s="84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87" t="s">
        <v>477</v>
      </c>
      <c r="AT82" s="187" t="s">
        <v>114</v>
      </c>
      <c r="AU82" s="187" t="s">
        <v>34</v>
      </c>
      <c r="AY82" s="17" t="s">
        <v>120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7" t="s">
        <v>79</v>
      </c>
      <c r="BK82" s="188">
        <f>ROUND(I82*H82,2)</f>
        <v>0</v>
      </c>
      <c r="BL82" s="17" t="s">
        <v>477</v>
      </c>
      <c r="BM82" s="187" t="s">
        <v>133</v>
      </c>
    </row>
    <row r="83" s="2" customFormat="1" ht="33" customHeight="1">
      <c r="A83" s="38"/>
      <c r="B83" s="39"/>
      <c r="C83" s="176" t="s">
        <v>119</v>
      </c>
      <c r="D83" s="176" t="s">
        <v>114</v>
      </c>
      <c r="E83" s="177" t="s">
        <v>482</v>
      </c>
      <c r="F83" s="178" t="s">
        <v>483</v>
      </c>
      <c r="G83" s="179" t="s">
        <v>476</v>
      </c>
      <c r="H83" s="266"/>
      <c r="I83" s="181"/>
      <c r="J83" s="182">
        <f>ROUND(I83*H83,2)</f>
        <v>0</v>
      </c>
      <c r="K83" s="178" t="s">
        <v>118</v>
      </c>
      <c r="L83" s="44"/>
      <c r="M83" s="183" t="s">
        <v>19</v>
      </c>
      <c r="N83" s="184" t="s">
        <v>43</v>
      </c>
      <c r="O83" s="84"/>
      <c r="P83" s="185">
        <f>O83*H83</f>
        <v>0</v>
      </c>
      <c r="Q83" s="185">
        <v>0</v>
      </c>
      <c r="R83" s="185">
        <f>Q83*H83</f>
        <v>0</v>
      </c>
      <c r="S83" s="185">
        <v>0</v>
      </c>
      <c r="T83" s="18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87" t="s">
        <v>477</v>
      </c>
      <c r="AT83" s="187" t="s">
        <v>114</v>
      </c>
      <c r="AU83" s="187" t="s">
        <v>34</v>
      </c>
      <c r="AY83" s="17" t="s">
        <v>120</v>
      </c>
      <c r="BE83" s="188">
        <f>IF(N83="základní",J83,0)</f>
        <v>0</v>
      </c>
      <c r="BF83" s="188">
        <f>IF(N83="snížená",J83,0)</f>
        <v>0</v>
      </c>
      <c r="BG83" s="188">
        <f>IF(N83="zákl. přenesená",J83,0)</f>
        <v>0</v>
      </c>
      <c r="BH83" s="188">
        <f>IF(N83="sníž. přenesená",J83,0)</f>
        <v>0</v>
      </c>
      <c r="BI83" s="188">
        <f>IF(N83="nulová",J83,0)</f>
        <v>0</v>
      </c>
      <c r="BJ83" s="17" t="s">
        <v>79</v>
      </c>
      <c r="BK83" s="188">
        <f>ROUND(I83*H83,2)</f>
        <v>0</v>
      </c>
      <c r="BL83" s="17" t="s">
        <v>477</v>
      </c>
      <c r="BM83" s="187" t="s">
        <v>138</v>
      </c>
    </row>
    <row r="84" s="2" customFormat="1" ht="21.75" customHeight="1">
      <c r="A84" s="38"/>
      <c r="B84" s="39"/>
      <c r="C84" s="176" t="s">
        <v>140</v>
      </c>
      <c r="D84" s="176" t="s">
        <v>114</v>
      </c>
      <c r="E84" s="177" t="s">
        <v>484</v>
      </c>
      <c r="F84" s="178" t="s">
        <v>485</v>
      </c>
      <c r="G84" s="179" t="s">
        <v>476</v>
      </c>
      <c r="H84" s="266"/>
      <c r="I84" s="181"/>
      <c r="J84" s="182">
        <f>ROUND(I84*H84,2)</f>
        <v>0</v>
      </c>
      <c r="K84" s="178" t="s">
        <v>118</v>
      </c>
      <c r="L84" s="44"/>
      <c r="M84" s="183" t="s">
        <v>19</v>
      </c>
      <c r="N84" s="184" t="s">
        <v>43</v>
      </c>
      <c r="O84" s="84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87" t="s">
        <v>477</v>
      </c>
      <c r="AT84" s="187" t="s">
        <v>114</v>
      </c>
      <c r="AU84" s="187" t="s">
        <v>34</v>
      </c>
      <c r="AY84" s="17" t="s">
        <v>120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7" t="s">
        <v>79</v>
      </c>
      <c r="BK84" s="188">
        <f>ROUND(I84*H84,2)</f>
        <v>0</v>
      </c>
      <c r="BL84" s="17" t="s">
        <v>477</v>
      </c>
      <c r="BM84" s="187" t="s">
        <v>143</v>
      </c>
    </row>
    <row r="85" s="2" customFormat="1" ht="66.75" customHeight="1">
      <c r="A85" s="38"/>
      <c r="B85" s="39"/>
      <c r="C85" s="176" t="s">
        <v>133</v>
      </c>
      <c r="D85" s="176" t="s">
        <v>114</v>
      </c>
      <c r="E85" s="177" t="s">
        <v>486</v>
      </c>
      <c r="F85" s="178" t="s">
        <v>487</v>
      </c>
      <c r="G85" s="179" t="s">
        <v>476</v>
      </c>
      <c r="H85" s="266"/>
      <c r="I85" s="181"/>
      <c r="J85" s="182">
        <f>ROUND(I85*H85,2)</f>
        <v>0</v>
      </c>
      <c r="K85" s="178" t="s">
        <v>118</v>
      </c>
      <c r="L85" s="44"/>
      <c r="M85" s="183" t="s">
        <v>19</v>
      </c>
      <c r="N85" s="184" t="s">
        <v>43</v>
      </c>
      <c r="O85" s="84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87" t="s">
        <v>477</v>
      </c>
      <c r="AT85" s="187" t="s">
        <v>114</v>
      </c>
      <c r="AU85" s="187" t="s">
        <v>34</v>
      </c>
      <c r="AY85" s="17" t="s">
        <v>120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7" t="s">
        <v>79</v>
      </c>
      <c r="BK85" s="188">
        <f>ROUND(I85*H85,2)</f>
        <v>0</v>
      </c>
      <c r="BL85" s="17" t="s">
        <v>477</v>
      </c>
      <c r="BM85" s="187" t="s">
        <v>147</v>
      </c>
    </row>
    <row r="86" s="2" customFormat="1" ht="21.75" customHeight="1">
      <c r="A86" s="38"/>
      <c r="B86" s="39"/>
      <c r="C86" s="176" t="s">
        <v>149</v>
      </c>
      <c r="D86" s="176" t="s">
        <v>114</v>
      </c>
      <c r="E86" s="177" t="s">
        <v>488</v>
      </c>
      <c r="F86" s="178" t="s">
        <v>489</v>
      </c>
      <c r="G86" s="179" t="s">
        <v>476</v>
      </c>
      <c r="H86" s="266"/>
      <c r="I86" s="181"/>
      <c r="J86" s="182">
        <f>ROUND(I86*H86,2)</f>
        <v>0</v>
      </c>
      <c r="K86" s="178" t="s">
        <v>118</v>
      </c>
      <c r="L86" s="44"/>
      <c r="M86" s="183" t="s">
        <v>19</v>
      </c>
      <c r="N86" s="184" t="s">
        <v>43</v>
      </c>
      <c r="O86" s="84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87" t="s">
        <v>477</v>
      </c>
      <c r="AT86" s="187" t="s">
        <v>114</v>
      </c>
      <c r="AU86" s="187" t="s">
        <v>34</v>
      </c>
      <c r="AY86" s="17" t="s">
        <v>120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7" t="s">
        <v>79</v>
      </c>
      <c r="BK86" s="188">
        <f>ROUND(I86*H86,2)</f>
        <v>0</v>
      </c>
      <c r="BL86" s="17" t="s">
        <v>477</v>
      </c>
      <c r="BM86" s="187" t="s">
        <v>152</v>
      </c>
    </row>
    <row r="87" s="2" customFormat="1" ht="16.5" customHeight="1">
      <c r="A87" s="38"/>
      <c r="B87" s="39"/>
      <c r="C87" s="176" t="s">
        <v>138</v>
      </c>
      <c r="D87" s="176" t="s">
        <v>114</v>
      </c>
      <c r="E87" s="177" t="s">
        <v>490</v>
      </c>
      <c r="F87" s="178" t="s">
        <v>491</v>
      </c>
      <c r="G87" s="179" t="s">
        <v>476</v>
      </c>
      <c r="H87" s="266"/>
      <c r="I87" s="181"/>
      <c r="J87" s="182">
        <f>ROUND(I87*H87,2)</f>
        <v>0</v>
      </c>
      <c r="K87" s="178" t="s">
        <v>118</v>
      </c>
      <c r="L87" s="44"/>
      <c r="M87" s="183" t="s">
        <v>19</v>
      </c>
      <c r="N87" s="184" t="s">
        <v>43</v>
      </c>
      <c r="O87" s="84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87" t="s">
        <v>477</v>
      </c>
      <c r="AT87" s="187" t="s">
        <v>114</v>
      </c>
      <c r="AU87" s="187" t="s">
        <v>34</v>
      </c>
      <c r="AY87" s="17" t="s">
        <v>120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7" t="s">
        <v>79</v>
      </c>
      <c r="BK87" s="188">
        <f>ROUND(I87*H87,2)</f>
        <v>0</v>
      </c>
      <c r="BL87" s="17" t="s">
        <v>477</v>
      </c>
      <c r="BM87" s="187" t="s">
        <v>156</v>
      </c>
    </row>
    <row r="88" s="2" customFormat="1" ht="33" customHeight="1">
      <c r="A88" s="38"/>
      <c r="B88" s="39"/>
      <c r="C88" s="176" t="s">
        <v>158</v>
      </c>
      <c r="D88" s="176" t="s">
        <v>114</v>
      </c>
      <c r="E88" s="177" t="s">
        <v>492</v>
      </c>
      <c r="F88" s="178" t="s">
        <v>493</v>
      </c>
      <c r="G88" s="179" t="s">
        <v>127</v>
      </c>
      <c r="H88" s="180">
        <v>4</v>
      </c>
      <c r="I88" s="181"/>
      <c r="J88" s="182">
        <f>ROUND(I88*H88,2)</f>
        <v>0</v>
      </c>
      <c r="K88" s="178" t="s">
        <v>118</v>
      </c>
      <c r="L88" s="44"/>
      <c r="M88" s="183" t="s">
        <v>19</v>
      </c>
      <c r="N88" s="184" t="s">
        <v>43</v>
      </c>
      <c r="O88" s="84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87" t="s">
        <v>477</v>
      </c>
      <c r="AT88" s="187" t="s">
        <v>114</v>
      </c>
      <c r="AU88" s="187" t="s">
        <v>34</v>
      </c>
      <c r="AY88" s="17" t="s">
        <v>120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7" t="s">
        <v>79</v>
      </c>
      <c r="BK88" s="188">
        <f>ROUND(I88*H88,2)</f>
        <v>0</v>
      </c>
      <c r="BL88" s="17" t="s">
        <v>477</v>
      </c>
      <c r="BM88" s="187" t="s">
        <v>162</v>
      </c>
    </row>
    <row r="89" s="11" customFormat="1">
      <c r="A89" s="11"/>
      <c r="B89" s="200"/>
      <c r="C89" s="201"/>
      <c r="D89" s="191" t="s">
        <v>121</v>
      </c>
      <c r="E89" s="202" t="s">
        <v>19</v>
      </c>
      <c r="F89" s="203" t="s">
        <v>494</v>
      </c>
      <c r="G89" s="201"/>
      <c r="H89" s="204">
        <v>4</v>
      </c>
      <c r="I89" s="205"/>
      <c r="J89" s="201"/>
      <c r="K89" s="201"/>
      <c r="L89" s="206"/>
      <c r="M89" s="207"/>
      <c r="N89" s="208"/>
      <c r="O89" s="208"/>
      <c r="P89" s="208"/>
      <c r="Q89" s="208"/>
      <c r="R89" s="208"/>
      <c r="S89" s="208"/>
      <c r="T89" s="209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T89" s="210" t="s">
        <v>121</v>
      </c>
      <c r="AU89" s="210" t="s">
        <v>34</v>
      </c>
      <c r="AV89" s="11" t="s">
        <v>81</v>
      </c>
      <c r="AW89" s="11" t="s">
        <v>33</v>
      </c>
      <c r="AX89" s="11" t="s">
        <v>34</v>
      </c>
      <c r="AY89" s="210" t="s">
        <v>120</v>
      </c>
    </row>
    <row r="90" s="12" customFormat="1">
      <c r="A90" s="12"/>
      <c r="B90" s="211"/>
      <c r="C90" s="212"/>
      <c r="D90" s="191" t="s">
        <v>121</v>
      </c>
      <c r="E90" s="213" t="s">
        <v>19</v>
      </c>
      <c r="F90" s="214" t="s">
        <v>124</v>
      </c>
      <c r="G90" s="212"/>
      <c r="H90" s="215">
        <v>4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1" t="s">
        <v>121</v>
      </c>
      <c r="AU90" s="221" t="s">
        <v>34</v>
      </c>
      <c r="AV90" s="12" t="s">
        <v>119</v>
      </c>
      <c r="AW90" s="12" t="s">
        <v>33</v>
      </c>
      <c r="AX90" s="12" t="s">
        <v>79</v>
      </c>
      <c r="AY90" s="221" t="s">
        <v>120</v>
      </c>
    </row>
    <row r="91" s="2" customFormat="1" ht="24.15" customHeight="1">
      <c r="A91" s="38"/>
      <c r="B91" s="39"/>
      <c r="C91" s="176" t="s">
        <v>143</v>
      </c>
      <c r="D91" s="176" t="s">
        <v>114</v>
      </c>
      <c r="E91" s="177" t="s">
        <v>495</v>
      </c>
      <c r="F91" s="178" t="s">
        <v>496</v>
      </c>
      <c r="G91" s="179" t="s">
        <v>127</v>
      </c>
      <c r="H91" s="180">
        <v>4</v>
      </c>
      <c r="I91" s="181"/>
      <c r="J91" s="182">
        <f>ROUND(I91*H91,2)</f>
        <v>0</v>
      </c>
      <c r="K91" s="178" t="s">
        <v>118</v>
      </c>
      <c r="L91" s="44"/>
      <c r="M91" s="183" t="s">
        <v>19</v>
      </c>
      <c r="N91" s="184" t="s">
        <v>43</v>
      </c>
      <c r="O91" s="84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87" t="s">
        <v>477</v>
      </c>
      <c r="AT91" s="187" t="s">
        <v>114</v>
      </c>
      <c r="AU91" s="187" t="s">
        <v>34</v>
      </c>
      <c r="AY91" s="17" t="s">
        <v>120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7" t="s">
        <v>79</v>
      </c>
      <c r="BK91" s="188">
        <f>ROUND(I91*H91,2)</f>
        <v>0</v>
      </c>
      <c r="BL91" s="17" t="s">
        <v>477</v>
      </c>
      <c r="BM91" s="187" t="s">
        <v>209</v>
      </c>
    </row>
    <row r="92" s="10" customFormat="1">
      <c r="A92" s="10"/>
      <c r="B92" s="189"/>
      <c r="C92" s="190"/>
      <c r="D92" s="191" t="s">
        <v>121</v>
      </c>
      <c r="E92" s="192" t="s">
        <v>19</v>
      </c>
      <c r="F92" s="193" t="s">
        <v>497</v>
      </c>
      <c r="G92" s="190"/>
      <c r="H92" s="192" t="s">
        <v>19</v>
      </c>
      <c r="I92" s="194"/>
      <c r="J92" s="190"/>
      <c r="K92" s="190"/>
      <c r="L92" s="195"/>
      <c r="M92" s="196"/>
      <c r="N92" s="197"/>
      <c r="O92" s="197"/>
      <c r="P92" s="197"/>
      <c r="Q92" s="197"/>
      <c r="R92" s="197"/>
      <c r="S92" s="197"/>
      <c r="T92" s="198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199" t="s">
        <v>121</v>
      </c>
      <c r="AU92" s="199" t="s">
        <v>34</v>
      </c>
      <c r="AV92" s="10" t="s">
        <v>79</v>
      </c>
      <c r="AW92" s="10" t="s">
        <v>33</v>
      </c>
      <c r="AX92" s="10" t="s">
        <v>34</v>
      </c>
      <c r="AY92" s="199" t="s">
        <v>120</v>
      </c>
    </row>
    <row r="93" s="11" customFormat="1">
      <c r="A93" s="11"/>
      <c r="B93" s="200"/>
      <c r="C93" s="201"/>
      <c r="D93" s="191" t="s">
        <v>121</v>
      </c>
      <c r="E93" s="202" t="s">
        <v>19</v>
      </c>
      <c r="F93" s="203" t="s">
        <v>498</v>
      </c>
      <c r="G93" s="201"/>
      <c r="H93" s="204">
        <v>4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9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T93" s="210" t="s">
        <v>121</v>
      </c>
      <c r="AU93" s="210" t="s">
        <v>34</v>
      </c>
      <c r="AV93" s="11" t="s">
        <v>81</v>
      </c>
      <c r="AW93" s="11" t="s">
        <v>33</v>
      </c>
      <c r="AX93" s="11" t="s">
        <v>34</v>
      </c>
      <c r="AY93" s="210" t="s">
        <v>120</v>
      </c>
    </row>
    <row r="94" s="12" customFormat="1">
      <c r="A94" s="12"/>
      <c r="B94" s="211"/>
      <c r="C94" s="212"/>
      <c r="D94" s="191" t="s">
        <v>121</v>
      </c>
      <c r="E94" s="213" t="s">
        <v>19</v>
      </c>
      <c r="F94" s="214" t="s">
        <v>124</v>
      </c>
      <c r="G94" s="212"/>
      <c r="H94" s="215">
        <v>4</v>
      </c>
      <c r="I94" s="216"/>
      <c r="J94" s="212"/>
      <c r="K94" s="212"/>
      <c r="L94" s="217"/>
      <c r="M94" s="235"/>
      <c r="N94" s="236"/>
      <c r="O94" s="236"/>
      <c r="P94" s="236"/>
      <c r="Q94" s="236"/>
      <c r="R94" s="236"/>
      <c r="S94" s="236"/>
      <c r="T94" s="237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1" t="s">
        <v>121</v>
      </c>
      <c r="AU94" s="221" t="s">
        <v>34</v>
      </c>
      <c r="AV94" s="12" t="s">
        <v>119</v>
      </c>
      <c r="AW94" s="12" t="s">
        <v>33</v>
      </c>
      <c r="AX94" s="12" t="s">
        <v>79</v>
      </c>
      <c r="AY94" s="221" t="s">
        <v>120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yv/DKBxRAyH1arpjTd1HoNpN3y8c9R/YsQnBQgvieWgNnopNJmKvzOz3JoggqtLVjuxBVGMy7VRSspFl9ph/LQ==" hashValue="bQ/MV82VgAG/EL8lXHofSsFp363VLSxl+mpan79CfPu180HfD4RIxA5p5jg7CEN9CqhIuoRzyRZQtzl0uW5h3A==" algorithmName="SHA-512" password="CC35"/>
  <autoFilter ref="C78:K9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2022-10-05T05:45:58Z</dcterms:created>
  <dcterms:modified xsi:type="dcterms:W3CDTF">2022-10-05T05:46:05Z</dcterms:modified>
</cp:coreProperties>
</file>